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sura" sheetId="1" r:id="rId4"/>
    <sheet state="visible" name="Tablas" sheetId="2" r:id="rId5"/>
    <sheet state="visible" name="Punto A" sheetId="3" r:id="rId6"/>
    <sheet state="visible" name="Punto B" sheetId="4" r:id="rId7"/>
    <sheet state="visible" name="Punto C" sheetId="5" r:id="rId8"/>
    <sheet state="visible" name="Punto D" sheetId="6" r:id="rId9"/>
    <sheet state="visible" name="Punto F" sheetId="7" r:id="rId10"/>
    <sheet state="visible" name="Punto E" sheetId="8" r:id="rId11"/>
    <sheet state="visible" name="Punto G" sheetId="9" r:id="rId12"/>
    <sheet state="visible" name="Punto H" sheetId="10" r:id="rId13"/>
    <sheet state="visible" name="Punto i" sheetId="11" r:id="rId14"/>
    <sheet state="visible" name="Punto J" sheetId="12" r:id="rId15"/>
    <sheet state="visible" name=".Punto K" sheetId="13" r:id="rId16"/>
    <sheet state="visible" name="Punto L" sheetId="14" r:id="rId17"/>
    <sheet state="visible" name="Punto LL" sheetId="15" r:id="rId18"/>
    <sheet state="visible" name="Punto M" sheetId="16" r:id="rId19"/>
    <sheet state="visible" name="Punto N" sheetId="17" r:id="rId20"/>
    <sheet state="visible" name="Punto O" sheetId="18" r:id="rId21"/>
    <sheet state="visible" name="Punto P" sheetId="19" r:id="rId22"/>
    <sheet state="visible" name=".Punto Q" sheetId="20" r:id="rId23"/>
    <sheet state="visible" name="HACER.Punto 2" sheetId="21" r:id="rId24"/>
    <sheet state="visible" name="HACER.Punto 3A" sheetId="22" r:id="rId25"/>
    <sheet state="visible" name="HACER.Punto 3B" sheetId="23" r:id="rId26"/>
  </sheets>
  <definedNames/>
  <calcPr/>
</workbook>
</file>

<file path=xl/sharedStrings.xml><?xml version="1.0" encoding="utf-8"?>
<sst xmlns="http://schemas.openxmlformats.org/spreadsheetml/2006/main" count="5442" uniqueCount="794">
  <si>
    <t>Fecha de alta</t>
  </si>
  <si>
    <t>dia</t>
  </si>
  <si>
    <t>mes</t>
  </si>
  <si>
    <t>año</t>
  </si>
  <si>
    <t>DNI</t>
  </si>
  <si>
    <t>Y</t>
  </si>
  <si>
    <t>O</t>
  </si>
  <si>
    <t>Tarjetas.dat</t>
  </si>
  <si>
    <t>no se puede repetir</t>
  </si>
  <si>
    <t>Viajes.dat</t>
  </si>
  <si>
    <t>se puede repetir</t>
  </si>
  <si>
    <t>Fecha del viaje</t>
  </si>
  <si>
    <t>indice</t>
  </si>
  <si>
    <t>Numero de tarjeta</t>
  </si>
  <si>
    <t>Saldo</t>
  </si>
  <si>
    <t>Estado</t>
  </si>
  <si>
    <t>Número de viaje</t>
  </si>
  <si>
    <t>Número de tarjeta</t>
  </si>
  <si>
    <t>Medio de transporte</t>
  </si>
  <si>
    <t>Importe del viaje</t>
  </si>
  <si>
    <t>ingresar al codigo</t>
  </si>
  <si>
    <t>class fecha</t>
  </si>
  <si>
    <t>Punto A</t>
  </si>
  <si>
    <t>vec[3]</t>
  </si>
  <si>
    <t>cantidad de viajes realizados</t>
  </si>
  <si>
    <t>medio transpore 1</t>
  </si>
  <si>
    <t>medio transpore 2</t>
  </si>
  <si>
    <t>medio transpore 3</t>
  </si>
  <si>
    <t>Punto B</t>
  </si>
  <si>
    <t>el menor de importe es:</t>
  </si>
  <si>
    <t>y el numero de viaje es:</t>
  </si>
  <si>
    <t>&lt;&gt;2024</t>
  </si>
  <si>
    <t>Viaje</t>
  </si>
  <si>
    <t>2-subte</t>
  </si>
  <si>
    <t>vecMesesAcum[12]</t>
  </si>
  <si>
    <t>mes con mayor recaudacion=</t>
  </si>
  <si>
    <t>recaudacion maxima=</t>
  </si>
  <si>
    <t>PUNDO D</t>
  </si>
  <si>
    <t>el mayor importe es:</t>
  </si>
  <si>
    <t>Cantidad de viajes realizados</t>
  </si>
  <si>
    <t xml:space="preserve">ingrese numero de tarjeta: </t>
  </si>
  <si>
    <t xml:space="preserve">la recaudacion minima es= </t>
  </si>
  <si>
    <t>recaudacion</t>
  </si>
  <si>
    <t>meses</t>
  </si>
  <si>
    <t>el mes con menor recaudacion es :</t>
  </si>
  <si>
    <t xml:space="preserve">Recaudacion en los 12 meses= </t>
  </si>
  <si>
    <t>(1 - Colectivo, 2 - Subte, 3 - Tren)</t>
  </si>
  <si>
    <t>total de veces que estubo en el trasnporte 1x y año 2023</t>
  </si>
  <si>
    <t xml:space="preserve">el importe minimo es: </t>
  </si>
  <si>
    <t>numero de tajeta es :</t>
  </si>
  <si>
    <t xml:space="preserve">DNI : </t>
  </si>
  <si>
    <t>Existe (Bool)</t>
  </si>
  <si>
    <t>solo se puede casar el minimo con estos numeros</t>
  </si>
  <si>
    <t>RESPUESTA</t>
  </si>
  <si>
    <t>Importe Total gastado</t>
  </si>
  <si>
    <t>de puede repetir</t>
  </si>
  <si>
    <t>GUARDAR EN ARCHIVO</t>
  </si>
  <si>
    <t>num tarjeta</t>
  </si>
  <si>
    <t>AVISO LE CAMBIE LO QUE CARGUE</t>
  </si>
  <si>
    <t>COPIA POR SI ACASO</t>
  </si>
  <si>
    <t>ARCHIVO GENERADO</t>
  </si>
  <si>
    <t>GENERAR ARCHIVO</t>
  </si>
  <si>
    <t>importe total gastado por viajes</t>
  </si>
  <si>
    <r>
      <rPr>
        <rFont val="Arial"/>
        <color theme="1"/>
      </rPr>
      <t xml:space="preserve">dar de </t>
    </r>
    <r>
      <rPr>
        <rFont val="Arial"/>
        <b/>
        <color theme="1"/>
      </rPr>
      <t xml:space="preserve">baja </t>
    </r>
    <r>
      <rPr>
        <rFont val="Arial"/>
        <color theme="1"/>
      </rPr>
      <t>logica a estas</t>
    </r>
  </si>
  <si>
    <r>
      <rPr>
        <rFont val="Arial"/>
        <color theme="1"/>
      </rPr>
      <t>dar de</t>
    </r>
    <r>
      <rPr>
        <rFont val="Arial"/>
        <b/>
        <color theme="1"/>
      </rPr>
      <t xml:space="preserve"> alta</t>
    </r>
    <r>
      <rPr>
        <rFont val="Arial"/>
        <color theme="1"/>
      </rPr>
      <t xml:space="preserve"> logica a estas</t>
    </r>
  </si>
  <si>
    <t>NO SE HACER LA BAJA FISICA, AVISO</t>
  </si>
  <si>
    <t>Salgo aumentado $1000</t>
  </si>
  <si>
    <t>aumentando un 21% si es Agosto==8</t>
  </si>
  <si>
    <t>3==marzo</t>
  </si>
  <si>
    <t>color.dat</t>
  </si>
  <si>
    <t>Fecha</t>
  </si>
  <si>
    <t>char</t>
  </si>
  <si>
    <t>codigo de tintura (100 a 135)</t>
  </si>
  <si>
    <t>genero (h o m)</t>
  </si>
  <si>
    <t>tipo de pelo</t>
  </si>
  <si>
    <t>contador que este en el 3 mes de marzo</t>
  </si>
  <si>
    <t>h</t>
  </si>
  <si>
    <t>a1</t>
  </si>
  <si>
    <t>los que fueron mas de veces son los siguentes:</t>
  </si>
  <si>
    <t>a2</t>
  </si>
  <si>
    <t>m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</si>
  <si>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</si>
  <si>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</si>
  <si>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</si>
  <si>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</si>
  <si>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</si>
  <si>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</si>
  <si>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</si>
  <si>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</si>
  <si>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</si>
  <si>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</si>
  <si>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</si>
  <si>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</si>
  <si>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</si>
  <si>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</si>
  <si>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</si>
  <si>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</si>
  <si>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</si>
  <si>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</si>
  <si>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</si>
  <si>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</si>
  <si>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</si>
  <si>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</si>
  <si>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</si>
  <si>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</si>
  <si>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</si>
  <si>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</si>
  <si>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</si>
  <si>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</si>
  <si>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</si>
  <si>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</si>
  <si>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</si>
  <si>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</si>
  <si>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</si>
  <si>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</si>
  <si>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</si>
  <si>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</si>
  <si>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</si>
  <si>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</si>
  <si>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</si>
  <si>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</si>
  <si>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</si>
  <si>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</si>
  <si>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</si>
  <si>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</si>
  <si>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</si>
  <si>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</si>
  <si>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</si>
  <si>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</si>
  <si>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</si>
  <si>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</si>
  <si>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</si>
  <si>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</si>
  <si>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</si>
  <si>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</si>
  <si>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</si>
  <si>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</si>
  <si>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</si>
  <si>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</si>
  <si>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</si>
  <si>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</si>
  <si>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</si>
  <si>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</si>
  <si>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</si>
  <si>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</si>
  <si>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</si>
  <si>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</si>
  <si>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</si>
  <si>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</si>
  <si>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</si>
  <si>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</si>
  <si>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</si>
  <si>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</si>
  <si>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</si>
  <si>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</si>
  <si>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</si>
  <si>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</si>
  <si>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</si>
  <si>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</si>
  <si>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</si>
  <si>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</si>
  <si>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</si>
  <si>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</si>
  <si>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</si>
  <si>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</si>
  <si>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</si>
  <si>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</si>
  <si>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</si>
  <si>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</si>
  <si>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</si>
  <si>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</si>
  <si>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</si>
  <si>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</si>
  <si>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</si>
  <si>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</si>
  <si>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</si>
  <si>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</si>
  <si>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</si>
  <si>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</si>
  <si>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</si>
  <si>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</si>
  <si>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</si>
  <si>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</si>
  <si>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</si>
  <si>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</si>
  <si>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</si>
  <si>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</si>
  <si>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</si>
  <si>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</si>
  <si>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</si>
  <si>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</si>
  <si>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</si>
  <si>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</si>
  <si>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</si>
  <si>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</si>
  <si>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</si>
  <si>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</si>
  <si>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</si>
  <si>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</si>
  <si>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</si>
  <si>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</si>
  <si>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</si>
  <si>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</si>
  <si>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</si>
  <si>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</si>
  <si>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</si>
  <si>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</si>
  <si>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</si>
  <si>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</si>
  <si>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</si>
  <si>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</si>
  <si>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</si>
  <si>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</si>
  <si>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</si>
  <si>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</si>
  <si>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</si>
  <si>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</si>
  <si>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</si>
  <si>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</si>
  <si>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</si>
  <si>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</si>
  <si>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</si>
  <si>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</si>
  <si>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</si>
  <si>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</si>
  <si>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</si>
  <si>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</si>
  <si>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</si>
  <si>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</si>
  <si>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</si>
  <si>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</si>
  <si>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</si>
  <si>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</si>
  <si>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</si>
  <si>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</si>
  <si>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</si>
  <si>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</si>
  <si>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</si>
  <si>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</si>
  <si>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</si>
  <si>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</si>
  <si>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</si>
  <si>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</si>
  <si>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</si>
  <si>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</si>
  <si>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</si>
  <si>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</si>
  <si>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</si>
  <si>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</si>
  <si>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</si>
  <si>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</si>
  <si>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</si>
  <si>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</si>
  <si>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</si>
  <si>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</si>
  <si>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</si>
  <si>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</si>
  <si>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</si>
  <si>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</si>
  <si>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</si>
  <si>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</si>
  <si>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</si>
  <si>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</si>
  <si>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</si>
  <si>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</si>
  <si>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</si>
  <si>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</si>
  <si>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</si>
  <si>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</si>
  <si>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</si>
  <si>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</si>
  <si>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</si>
  <si>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</si>
  <si>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</si>
  <si>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</si>
  <si>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</si>
  <si>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</si>
  <si>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</si>
  <si>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</si>
  <si>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</si>
  <si>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</si>
  <si>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</si>
  <si>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</si>
  <si>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</si>
  <si>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</si>
  <si>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</si>
  <si>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</si>
  <si>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</si>
  <si>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</si>
  <si>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</si>
  <si>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</si>
  <si>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</si>
  <si>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</si>
  <si>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</si>
  <si>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</si>
  <si>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</si>
  <si>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</si>
  <si>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</si>
  <si>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</si>
  <si>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</si>
  <si>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</si>
  <si>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</si>
  <si>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</si>
  <si>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</si>
  <si>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</si>
  <si>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</si>
  <si>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</si>
  <si>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</si>
  <si>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</si>
  <si>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</si>
  <si>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</si>
  <si>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</si>
  <si>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</si>
  <si>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</si>
  <si>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</si>
  <si>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</si>
  <si>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</si>
  <si>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</si>
  <si>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</si>
  <si>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</si>
  <si>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</si>
  <si>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</si>
  <si>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</si>
  <si>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</si>
  <si>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</si>
  <si>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</si>
  <si>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</si>
  <si>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</si>
  <si>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</si>
  <si>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</si>
  <si>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</si>
  <si>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</si>
  <si>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</si>
  <si>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</si>
  <si>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</si>
  <si>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</si>
  <si>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</si>
  <si>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</si>
  <si>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</si>
  <si>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</si>
  <si>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</si>
  <si>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</si>
  <si>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</si>
  <si>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</si>
  <si>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</si>
  <si>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</si>
  <si>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</si>
  <si>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</si>
  <si>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</si>
  <si>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</si>
  <si>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</si>
  <si>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</si>
  <si>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</si>
  <si>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</si>
  <si>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</si>
  <si>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</si>
  <si>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</si>
  <si>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</si>
  <si>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</si>
  <si>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</si>
  <si>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</si>
  <si>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</si>
  <si>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</si>
  <si>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</si>
  <si>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</si>
  <si>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</si>
  <si>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</si>
  <si>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</si>
  <si>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</si>
  <si>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</si>
  <si>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</si>
  <si>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</si>
  <si>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</si>
  <si>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</si>
  <si>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</si>
  <si>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</si>
  <si>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</si>
  <si>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</si>
  <si>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</si>
  <si>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</si>
  <si>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</si>
  <si>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</si>
  <si>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</si>
  <si>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</si>
  <si>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</si>
  <si>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</si>
  <si>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</si>
  <si>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</si>
  <si>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</si>
  <si>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</si>
  <si>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</si>
  <si>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</si>
  <si>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</si>
  <si>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</si>
  <si>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</si>
  <si>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</si>
  <si>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</si>
  <si>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</si>
  <si>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</si>
  <si>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</si>
  <si>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</si>
  <si>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</si>
  <si>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</si>
  <si>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</si>
  <si>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</si>
  <si>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</si>
  <si>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</si>
  <si>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</si>
  <si>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</si>
  <si>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</si>
  <si>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</si>
  <si>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</si>
  <si>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</si>
  <si>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</si>
  <si>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</si>
  <si>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</si>
  <si>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</si>
  <si>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</si>
  <si>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</si>
  <si>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</si>
  <si>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</si>
  <si>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</si>
  <si>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</si>
  <si>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</si>
  <si>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</si>
  <si>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</si>
  <si>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</si>
  <si>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</si>
  <si>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</si>
  <si>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</si>
  <si>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</si>
  <si>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</si>
  <si>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</si>
  <si>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</si>
  <si>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</si>
  <si>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</si>
  <si>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</si>
  <si>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</si>
  <si>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</si>
  <si>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</si>
  <si>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</si>
  <si>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</si>
  <si>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</si>
  <si>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</si>
  <si>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</si>
  <si>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</si>
  <si>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</si>
  <si>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</si>
  <si>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</si>
  <si>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</si>
  <si>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</si>
  <si>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</si>
  <si>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</si>
  <si>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</si>
  <si>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</si>
  <si>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</si>
  <si>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</si>
  <si>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</si>
  <si>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</si>
  <si>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</si>
  <si>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</si>
  <si>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</si>
  <si>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</si>
  <si>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</si>
  <si>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</si>
  <si>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</si>
  <si>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</si>
  <si>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</si>
  <si>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</si>
  <si>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</si>
  <si>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</si>
  <si>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</si>
  <si>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</si>
  <si>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</si>
  <si>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</si>
  <si>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</si>
  <si>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</si>
  <si>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</si>
  <si>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</si>
  <si>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</si>
  <si>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</si>
  <si>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</si>
  <si>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</si>
  <si>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</si>
  <si>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</si>
  <si>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</si>
  <si>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</si>
  <si>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</si>
  <si>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</si>
  <si>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</si>
  <si>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</si>
  <si>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</si>
  <si>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</si>
  <si>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</si>
  <si>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</si>
  <si>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</si>
  <si>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</si>
  <si>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</si>
  <si>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</si>
  <si>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</si>
  <si>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</si>
  <si>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</si>
  <si>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</si>
  <si>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</si>
  <si>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</si>
  <si>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</si>
  <si>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</si>
  <si>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</si>
  <si>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</si>
  <si>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</si>
  <si>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ingresar</t>
  </si>
  <si>
    <t>control+shit</t>
  </si>
  <si>
    <t>.</t>
  </si>
  <si>
    <t>Animales.dat</t>
  </si>
  <si>
    <t>Avispajes.dat</t>
  </si>
  <si>
    <t>int</t>
  </si>
  <si>
    <t>peligro.dat</t>
  </si>
  <si>
    <t>char [30]</t>
  </si>
  <si>
    <t>char [5]</t>
  </si>
  <si>
    <t>int (1 a a 10)</t>
  </si>
  <si>
    <t>bool</t>
  </si>
  <si>
    <t>int (1 a 10)</t>
  </si>
  <si>
    <t>Código de animal</t>
  </si>
  <si>
    <t>nombre</t>
  </si>
  <si>
    <t>clasificación</t>
  </si>
  <si>
    <t>zona de habitat</t>
  </si>
  <si>
    <t>estado</t>
  </si>
  <si>
    <t>zona de avistaje</t>
  </si>
  <si>
    <t>aaa1</t>
  </si>
  <si>
    <t>bb1</t>
  </si>
  <si>
    <t>aaa2</t>
  </si>
  <si>
    <t>bb2</t>
  </si>
  <si>
    <t>aaa3</t>
  </si>
  <si>
    <t>bb3</t>
  </si>
  <si>
    <t>aaa4</t>
  </si>
  <si>
    <t>bb4</t>
  </si>
  <si>
    <t>aaa5</t>
  </si>
  <si>
    <t>bb5</t>
  </si>
  <si>
    <t>aaa6</t>
  </si>
  <si>
    <t>bb6</t>
  </si>
  <si>
    <t>aaa7</t>
  </si>
  <si>
    <t>bb7</t>
  </si>
  <si>
    <t>aaa8</t>
  </si>
  <si>
    <t>bb8</t>
  </si>
  <si>
    <t>aaa9</t>
  </si>
  <si>
    <t>bb9</t>
  </si>
  <si>
    <t>aaa10</t>
  </si>
  <si>
    <t>bb10</t>
  </si>
  <si>
    <t>aaa11</t>
  </si>
  <si>
    <t>bb11</t>
  </si>
  <si>
    <t>aaa12</t>
  </si>
  <si>
    <t>bb12</t>
  </si>
  <si>
    <t>aaa13</t>
  </si>
  <si>
    <t>bb13</t>
  </si>
  <si>
    <t>aaa14</t>
  </si>
  <si>
    <t>bb14</t>
  </si>
  <si>
    <t>aaa15</t>
  </si>
  <si>
    <t>bb15</t>
  </si>
  <si>
    <t>aaa16</t>
  </si>
  <si>
    <t>bb16</t>
  </si>
  <si>
    <t>aaa17</t>
  </si>
  <si>
    <t>bb17</t>
  </si>
  <si>
    <t>aaa18</t>
  </si>
  <si>
    <t>bb18</t>
  </si>
  <si>
    <t>aaa19</t>
  </si>
  <si>
    <t>bb19</t>
  </si>
  <si>
    <t>aaa20</t>
  </si>
  <si>
    <t>bb20</t>
  </si>
  <si>
    <t>aaa21</t>
  </si>
  <si>
    <t>bb21</t>
  </si>
  <si>
    <t>aaa22</t>
  </si>
  <si>
    <t>bb22</t>
  </si>
  <si>
    <t>aaa23</t>
  </si>
  <si>
    <t>bb23</t>
  </si>
  <si>
    <t>aaa24</t>
  </si>
  <si>
    <t>bb24</t>
  </si>
  <si>
    <t>aaa25</t>
  </si>
  <si>
    <t>bb25</t>
  </si>
  <si>
    <t>aaa26</t>
  </si>
  <si>
    <t>bb26</t>
  </si>
  <si>
    <t>aaa27</t>
  </si>
  <si>
    <t>bb27</t>
  </si>
  <si>
    <t>aaa28</t>
  </si>
  <si>
    <t>bb28</t>
  </si>
  <si>
    <t>aaa29</t>
  </si>
  <si>
    <t>bb29</t>
  </si>
  <si>
    <t>aaa30</t>
  </si>
  <si>
    <t>bb30</t>
  </si>
  <si>
    <t>aaa31</t>
  </si>
  <si>
    <t>bb31</t>
  </si>
  <si>
    <t>aaa32</t>
  </si>
  <si>
    <t>bb32</t>
  </si>
  <si>
    <t>x</t>
  </si>
  <si>
    <t>aaa33</t>
  </si>
  <si>
    <t>bb33</t>
  </si>
  <si>
    <t>aaa34</t>
  </si>
  <si>
    <t>bb34</t>
  </si>
  <si>
    <t>aaa35</t>
  </si>
  <si>
    <t>bb35</t>
  </si>
  <si>
    <t>aaa36</t>
  </si>
  <si>
    <t>bb36</t>
  </si>
  <si>
    <t>aaa37</t>
  </si>
  <si>
    <t>bb37</t>
  </si>
  <si>
    <t>aaa38</t>
  </si>
  <si>
    <t>bb38</t>
  </si>
  <si>
    <t>aaa39</t>
  </si>
  <si>
    <t>bb39</t>
  </si>
  <si>
    <t>aaa40</t>
  </si>
  <si>
    <t>bb40</t>
  </si>
  <si>
    <t>aaa41</t>
  </si>
  <si>
    <t>bb41</t>
  </si>
  <si>
    <t>aaa42</t>
  </si>
  <si>
    <t>bb42</t>
  </si>
  <si>
    <t>aaa43</t>
  </si>
  <si>
    <t>bb43</t>
  </si>
  <si>
    <t>aaa44</t>
  </si>
  <si>
    <t>bb44</t>
  </si>
  <si>
    <t>aaa45</t>
  </si>
  <si>
    <t>bb45</t>
  </si>
  <si>
    <t>aaa46</t>
  </si>
  <si>
    <t>bb46</t>
  </si>
  <si>
    <t>aaa47</t>
  </si>
  <si>
    <t>bb47</t>
  </si>
  <si>
    <t>aaa48</t>
  </si>
  <si>
    <t>bb48</t>
  </si>
  <si>
    <t>aaa49</t>
  </si>
  <si>
    <t>bb49</t>
  </si>
  <si>
    <t>aaa50</t>
  </si>
  <si>
    <t>bb50</t>
  </si>
  <si>
    <t>|||</t>
  </si>
  <si>
    <t>código de empresa</t>
  </si>
  <si>
    <t>marca del autobús</t>
  </si>
  <si>
    <t>cantidad de km del viaje</t>
  </si>
  <si>
    <t>cantidad de combustible consumido</t>
  </si>
  <si>
    <t>1: local.; 2: interurbano; 3: nacional; 4:
internacional</t>
  </si>
  <si>
    <t>Empresa.dat</t>
  </si>
  <si>
    <t>char[5</t>
  </si>
  <si>
    <t>1 a 10</t>
  </si>
  <si>
    <t>float</t>
  </si>
  <si>
    <t>fecha</t>
  </si>
  <si>
    <t>Código de empresa</t>
  </si>
  <si>
    <t>dirección</t>
  </si>
  <si>
    <t>tipo de empresa</t>
  </si>
  <si>
    <t>ccc1</t>
  </si>
  <si>
    <t>ccc2</t>
  </si>
  <si>
    <t>ccc3</t>
  </si>
  <si>
    <t>ccc4</t>
  </si>
  <si>
    <t>ccc5</t>
  </si>
  <si>
    <t>ccc6</t>
  </si>
  <si>
    <t>ccc7</t>
  </si>
  <si>
    <t>ccc8</t>
  </si>
  <si>
    <t>Promedio de conbustible</t>
  </si>
  <si>
    <t>ccc9</t>
  </si>
  <si>
    <t>ccc10</t>
  </si>
  <si>
    <t>ccc11</t>
  </si>
  <si>
    <t>ccc12</t>
  </si>
  <si>
    <t>ccc13</t>
  </si>
  <si>
    <t>ccc14</t>
  </si>
  <si>
    <t>ccc15</t>
  </si>
  <si>
    <t>ccc16</t>
  </si>
  <si>
    <t>ccc17</t>
  </si>
  <si>
    <t>ccc18</t>
  </si>
  <si>
    <t>ccc19</t>
  </si>
  <si>
    <t>ccc20</t>
  </si>
  <si>
    <t>ccc21</t>
  </si>
  <si>
    <t>ccc22</t>
  </si>
  <si>
    <t>ccc23</t>
  </si>
  <si>
    <t>ccc24</t>
  </si>
  <si>
    <t>ccc25</t>
  </si>
  <si>
    <t>ccc26</t>
  </si>
  <si>
    <t>ccc27</t>
  </si>
  <si>
    <t>ccc28</t>
  </si>
  <si>
    <t>ccc29</t>
  </si>
  <si>
    <t>ccc30</t>
  </si>
  <si>
    <t>ccc31</t>
  </si>
  <si>
    <t>ccc32</t>
  </si>
  <si>
    <t>ccc33</t>
  </si>
  <si>
    <t>ccc34</t>
  </si>
  <si>
    <t>ccc35</t>
  </si>
  <si>
    <t>ccc36</t>
  </si>
  <si>
    <t>ccc37</t>
  </si>
  <si>
    <t>ccc38</t>
  </si>
  <si>
    <t>ccc39</t>
  </si>
  <si>
    <t>ccc40</t>
  </si>
  <si>
    <t>ccc41</t>
  </si>
  <si>
    <t>ccc42</t>
  </si>
  <si>
    <t>ccc43</t>
  </si>
  <si>
    <t>ccc44</t>
  </si>
  <si>
    <t>ccc45</t>
  </si>
  <si>
    <t>ccc46</t>
  </si>
  <si>
    <t>ccc47</t>
  </si>
  <si>
    <t>ccc48</t>
  </si>
  <si>
    <t>ccc49</t>
  </si>
  <si>
    <t>ccc50</t>
  </si>
  <si>
    <t>bb51</t>
  </si>
  <si>
    <t>ccc51</t>
  </si>
  <si>
    <t>bb52</t>
  </si>
  <si>
    <t>ccc52</t>
  </si>
  <si>
    <t>bb53</t>
  </si>
  <si>
    <t>ccc53</t>
  </si>
  <si>
    <t>bb54</t>
  </si>
  <si>
    <t>ccc54</t>
  </si>
  <si>
    <t>bb55</t>
  </si>
  <si>
    <t>ccc55</t>
  </si>
  <si>
    <t>bb56</t>
  </si>
  <si>
    <t>ccc56</t>
  </si>
  <si>
    <t>bb57</t>
  </si>
  <si>
    <t>ccc57</t>
  </si>
  <si>
    <t>bb58</t>
  </si>
  <si>
    <t>ccc58</t>
  </si>
  <si>
    <t>bb59</t>
  </si>
  <si>
    <t>ccc59</t>
  </si>
  <si>
    <t>bb60</t>
  </si>
  <si>
    <t>ccc60</t>
  </si>
  <si>
    <t>bb61</t>
  </si>
  <si>
    <t>ccc61</t>
  </si>
  <si>
    <t>bb62</t>
  </si>
  <si>
    <t>ccc62</t>
  </si>
  <si>
    <t>bb63</t>
  </si>
  <si>
    <t>ccc63</t>
  </si>
  <si>
    <t>bb64</t>
  </si>
  <si>
    <t>ccc64</t>
  </si>
  <si>
    <t>bb65</t>
  </si>
  <si>
    <t>ccc65</t>
  </si>
  <si>
    <t>bb66</t>
  </si>
  <si>
    <t>ccc66</t>
  </si>
  <si>
    <t>bb67</t>
  </si>
  <si>
    <t>ccc67</t>
  </si>
  <si>
    <t>bb68</t>
  </si>
  <si>
    <t>ccc68</t>
  </si>
  <si>
    <t>bb69</t>
  </si>
  <si>
    <t>ccc69</t>
  </si>
  <si>
    <t>bb70</t>
  </si>
  <si>
    <t>ccc70</t>
  </si>
  <si>
    <t>bb71</t>
  </si>
  <si>
    <t>ccc71</t>
  </si>
  <si>
    <t>bb72</t>
  </si>
  <si>
    <t>ccc72</t>
  </si>
  <si>
    <t>bb73</t>
  </si>
  <si>
    <t>ccc73</t>
  </si>
  <si>
    <t>bb74</t>
  </si>
  <si>
    <t>ccc74</t>
  </si>
  <si>
    <t>bb75</t>
  </si>
  <si>
    <t>ccc75</t>
  </si>
  <si>
    <t>bb76</t>
  </si>
  <si>
    <t>ccc76</t>
  </si>
  <si>
    <t>bb77</t>
  </si>
  <si>
    <t>ccc77</t>
  </si>
  <si>
    <t>bb78</t>
  </si>
  <si>
    <t>ccc78</t>
  </si>
  <si>
    <t>bb79</t>
  </si>
  <si>
    <t>ccc79</t>
  </si>
  <si>
    <t>bb80</t>
  </si>
  <si>
    <t>ccc80</t>
  </si>
  <si>
    <t>bb81</t>
  </si>
  <si>
    <t>ccc81</t>
  </si>
  <si>
    <t>bb82</t>
  </si>
  <si>
    <t>ccc82</t>
  </si>
  <si>
    <t>bb83</t>
  </si>
  <si>
    <t>ccc83</t>
  </si>
  <si>
    <t>bb84</t>
  </si>
  <si>
    <t>ccc84</t>
  </si>
  <si>
    <t>bb85</t>
  </si>
  <si>
    <t>ccc85</t>
  </si>
  <si>
    <t>bb86</t>
  </si>
  <si>
    <t>ccc86</t>
  </si>
  <si>
    <t>bb87</t>
  </si>
  <si>
    <t>ccc87</t>
  </si>
  <si>
    <t>bb88</t>
  </si>
  <si>
    <t>ccc88</t>
  </si>
  <si>
    <t>bb89</t>
  </si>
  <si>
    <t>ccc89</t>
  </si>
  <si>
    <t>bb90</t>
  </si>
  <si>
    <t>ccc90</t>
  </si>
  <si>
    <t>bb91</t>
  </si>
  <si>
    <t>ccc91</t>
  </si>
  <si>
    <t>bb92</t>
  </si>
  <si>
    <t>ccc92</t>
  </si>
  <si>
    <t>bb93</t>
  </si>
  <si>
    <t>ccc93</t>
  </si>
  <si>
    <t>bb94</t>
  </si>
  <si>
    <t>ccc94</t>
  </si>
  <si>
    <t>bb95</t>
  </si>
  <si>
    <t>ccc95</t>
  </si>
  <si>
    <t>bb96</t>
  </si>
  <si>
    <t>ccc96</t>
  </si>
  <si>
    <t>bb97</t>
  </si>
  <si>
    <t>ccc97</t>
  </si>
  <si>
    <t>bb98</t>
  </si>
  <si>
    <t>ccc98</t>
  </si>
  <si>
    <t>bb99</t>
  </si>
  <si>
    <t>ccc99</t>
  </si>
  <si>
    <t>bb100</t>
  </si>
  <si>
    <t>ccc100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</si>
</sst>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0.0"/>
      <color rgb="FF000000"/>
      <name val="Arial"/>
      <scheme val="minor"/>
    </font>
    <font>
      <color theme="1"/>
      <name val="Arial"/>
      <scheme val="minor"/>
    </font>
    <font/>
    <font>
      <sz val="9.0"/>
      <color rgb="FF000000"/>
      <name val="&quot;Google Sans Mono&quot;"/>
    </font>
    <font>
      <b/>
      <color rgb="FFFF0000"/>
      <name val="Arial"/>
      <scheme val="minor"/>
    </font>
    <font>
      <b/>
      <color theme="1"/>
      <name val="Arial"/>
      <scheme val="minor"/>
    </font>
    <font>
      <sz val="11.0"/>
      <color rgb="FF000000"/>
      <name val="Calibri"/>
    </font>
    <font>
      <color theme="1"/>
      <name val="Arial"/>
    </font>
    <font>
      <b/>
      <color rgb="FFFF00FF"/>
      <name val="Arial"/>
      <scheme val="minor"/>
    </font>
    <font>
      <sz val="9.0"/>
      <color rgb="FFF7981D"/>
      <name val="&quot;Google Sans Mono&quot;"/>
    </font>
    <font>
      <color rgb="FF000000"/>
      <name val="Arial"/>
    </font>
    <font>
      <color rgb="FFFFFF00"/>
      <name val="Arial"/>
      <scheme val="minor"/>
    </font>
  </fonts>
  <fills count="20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D966"/>
        <bgColor rgb="FFFFD966"/>
      </patternFill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D9EAD3"/>
        <bgColor rgb="FFD9EAD3"/>
      </patternFill>
    </fill>
    <fill>
      <patternFill patternType="solid">
        <fgColor rgb="FFC9DAF8"/>
        <bgColor rgb="FFC9DAF8"/>
      </patternFill>
    </fill>
    <fill>
      <patternFill patternType="solid">
        <fgColor theme="0"/>
        <bgColor theme="0"/>
      </patternFill>
    </fill>
    <fill>
      <patternFill patternType="solid">
        <fgColor rgb="FFFCE5CD"/>
        <bgColor rgb="FFFCE5CD"/>
      </patternFill>
    </fill>
    <fill>
      <patternFill patternType="solid">
        <fgColor rgb="FF00FFFF"/>
        <bgColor rgb="FF00FFFF"/>
      </patternFill>
    </fill>
    <fill>
      <patternFill patternType="solid">
        <fgColor rgb="FF666666"/>
        <bgColor rgb="FF666666"/>
      </patternFill>
    </fill>
    <fill>
      <patternFill patternType="solid">
        <fgColor rgb="FF93C47D"/>
        <bgColor rgb="FF93C47D"/>
      </patternFill>
    </fill>
    <fill>
      <patternFill patternType="solid">
        <fgColor rgb="FF6AA84F"/>
        <bgColor rgb="FF6AA84F"/>
      </patternFill>
    </fill>
    <fill>
      <patternFill patternType="solid">
        <fgColor rgb="FFFFE599"/>
        <bgColor rgb="FFFFE599"/>
      </patternFill>
    </fill>
    <fill>
      <patternFill patternType="solid">
        <fgColor rgb="FFFFF2CC"/>
        <bgColor rgb="FFFFF2CC"/>
      </patternFill>
    </fill>
    <fill>
      <patternFill patternType="solid">
        <fgColor rgb="FFCC0000"/>
        <bgColor rgb="FFCC0000"/>
      </patternFill>
    </fill>
    <fill>
      <patternFill patternType="solid">
        <fgColor rgb="FFF1C232"/>
        <bgColor rgb="FFF1C232"/>
      </patternFill>
    </fill>
    <fill>
      <patternFill patternType="solid">
        <fgColor rgb="FFEA9999"/>
        <bgColor rgb="FFEA9999"/>
      </patternFill>
    </fill>
    <fill>
      <patternFill patternType="solid">
        <fgColor rgb="FFF4CCCC"/>
        <bgColor rgb="FFF4CCCC"/>
      </patternFill>
    </fill>
  </fills>
  <borders count="9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7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2" fillId="0" fontId="2" numFmtId="0" xfId="0" applyBorder="1" applyFont="1"/>
    <xf borderId="3" fillId="0" fontId="2" numFmtId="0" xfId="0" applyBorder="1" applyFont="1"/>
    <xf borderId="4" fillId="2" fontId="1" numFmtId="0" xfId="0" applyAlignment="1" applyBorder="1" applyFont="1">
      <alignment horizontal="center" readingOrder="0"/>
    </xf>
    <xf borderId="4" fillId="3" fontId="1" numFmtId="0" xfId="0" applyAlignment="1" applyBorder="1" applyFill="1" applyFont="1">
      <alignment horizontal="center" readingOrder="0"/>
    </xf>
    <xf borderId="0" fillId="0" fontId="1" numFmtId="0" xfId="0" applyAlignment="1" applyFont="1">
      <alignment readingOrder="0"/>
    </xf>
    <xf borderId="0" fillId="4" fontId="3" numFmtId="0" xfId="0" applyFill="1" applyFont="1"/>
    <xf borderId="0" fillId="0" fontId="1" numFmtId="0" xfId="0" applyFont="1"/>
    <xf borderId="0" fillId="0" fontId="4" numFmtId="0" xfId="0" applyAlignment="1" applyFont="1">
      <alignment readingOrder="0"/>
    </xf>
    <xf borderId="0" fillId="0" fontId="5" numFmtId="0" xfId="0" applyAlignment="1" applyFont="1">
      <alignment horizontal="right" readingOrder="0"/>
    </xf>
    <xf borderId="1" fillId="5" fontId="1" numFmtId="0" xfId="0" applyAlignment="1" applyBorder="1" applyFill="1" applyFont="1">
      <alignment horizontal="center" readingOrder="0"/>
    </xf>
    <xf borderId="0" fillId="0" fontId="1" numFmtId="0" xfId="0" applyAlignment="1" applyFont="1">
      <alignment horizontal="right" readingOrder="0"/>
    </xf>
    <xf borderId="4" fillId="5" fontId="1" numFmtId="0" xfId="0" applyAlignment="1" applyBorder="1" applyFont="1">
      <alignment horizontal="center" readingOrder="0"/>
    </xf>
    <xf borderId="4" fillId="6" fontId="1" numFmtId="0" xfId="0" applyAlignment="1" applyBorder="1" applyFill="1" applyFont="1">
      <alignment horizontal="center" readingOrder="0"/>
    </xf>
    <xf borderId="0" fillId="0" fontId="4" numFmtId="0" xfId="0" applyAlignment="1" applyFont="1">
      <alignment horizontal="center" readingOrder="0"/>
    </xf>
    <xf borderId="4" fillId="3" fontId="1" numFmtId="0" xfId="0" applyAlignment="1" applyBorder="1" applyFont="1">
      <alignment horizontal="center"/>
    </xf>
    <xf borderId="0" fillId="0" fontId="6" numFmtId="0" xfId="0" applyAlignment="1" applyFont="1">
      <alignment horizontal="right" readingOrder="0" shrinkToFit="0" vertical="bottom" wrapText="0"/>
    </xf>
    <xf borderId="0" fillId="7" fontId="1" numFmtId="0" xfId="0" applyAlignment="1" applyFill="1" applyFont="1">
      <alignment horizontal="center"/>
    </xf>
    <xf borderId="0" fillId="7" fontId="3" numFmtId="0" xfId="0" applyAlignment="1" applyFont="1">
      <alignment horizontal="center"/>
    </xf>
    <xf borderId="0" fillId="0" fontId="5" numFmtId="0" xfId="0" applyAlignment="1" applyFont="1">
      <alignment horizontal="left"/>
    </xf>
    <xf borderId="0" fillId="0" fontId="5" numFmtId="0" xfId="0" applyAlignment="1" applyFont="1">
      <alignment horizontal="center"/>
    </xf>
    <xf borderId="0" fillId="0" fontId="5" numFmtId="0" xfId="0" applyAlignment="1" applyFont="1">
      <alignment readingOrder="0"/>
    </xf>
    <xf borderId="0" fillId="0" fontId="1" numFmtId="0" xfId="0" applyAlignment="1" applyFont="1">
      <alignment horizontal="left"/>
    </xf>
    <xf borderId="0" fillId="0" fontId="1" numFmtId="0" xfId="0" applyAlignment="1" applyFont="1">
      <alignment horizontal="left" readingOrder="0"/>
    </xf>
    <xf borderId="0" fillId="8" fontId="1" numFmtId="0" xfId="0" applyAlignment="1" applyFill="1" applyFont="1">
      <alignment horizontal="center" readingOrder="0"/>
    </xf>
    <xf borderId="0" fillId="8" fontId="1" numFmtId="0" xfId="0" applyFont="1"/>
    <xf borderId="4" fillId="9" fontId="1" numFmtId="0" xfId="0" applyAlignment="1" applyBorder="1" applyFill="1" applyFont="1">
      <alignment horizontal="center" readingOrder="0"/>
    </xf>
    <xf borderId="4" fillId="9" fontId="1" numFmtId="0" xfId="0" applyAlignment="1" applyBorder="1" applyFont="1">
      <alignment horizontal="center"/>
    </xf>
    <xf borderId="5" fillId="0" fontId="1" numFmtId="0" xfId="0" applyAlignment="1" applyBorder="1" applyFont="1">
      <alignment horizontal="center" readingOrder="0" shrinkToFit="0" wrapText="1"/>
    </xf>
    <xf borderId="6" fillId="0" fontId="2" numFmtId="0" xfId="0" applyBorder="1" applyFont="1"/>
    <xf borderId="7" fillId="0" fontId="2" numFmtId="0" xfId="0" applyBorder="1" applyFont="1"/>
    <xf borderId="4" fillId="0" fontId="1" numFmtId="0" xfId="0" applyAlignment="1" applyBorder="1" applyFont="1">
      <alignment horizontal="center"/>
    </xf>
    <xf borderId="0" fillId="0" fontId="1" numFmtId="0" xfId="0" applyAlignment="1" applyFont="1">
      <alignment horizontal="center" readingOrder="0"/>
    </xf>
    <xf borderId="4" fillId="2" fontId="7" numFmtId="0" xfId="0" applyAlignment="1" applyBorder="1" applyFont="1">
      <alignment horizontal="center" vertical="bottom"/>
    </xf>
    <xf borderId="3" fillId="5" fontId="7" numFmtId="0" xfId="0" applyAlignment="1" applyBorder="1" applyFont="1">
      <alignment horizontal="center" vertical="bottom"/>
    </xf>
    <xf borderId="7" fillId="3" fontId="7" numFmtId="0" xfId="0" applyAlignment="1" applyBorder="1" applyFont="1">
      <alignment horizontal="center" vertical="bottom"/>
    </xf>
    <xf borderId="8" fillId="6" fontId="7" numFmtId="0" xfId="0" applyAlignment="1" applyBorder="1" applyFont="1">
      <alignment horizontal="center" vertical="bottom"/>
    </xf>
    <xf borderId="0" fillId="0" fontId="1" numFmtId="0" xfId="0" applyAlignment="1" applyFont="1">
      <alignment horizontal="center"/>
    </xf>
    <xf borderId="0" fillId="10" fontId="1" numFmtId="0" xfId="0" applyFill="1" applyFont="1"/>
    <xf borderId="0" fillId="10" fontId="8" numFmtId="0" xfId="0" applyAlignment="1" applyFont="1">
      <alignment readingOrder="0"/>
    </xf>
    <xf borderId="0" fillId="0" fontId="8" numFmtId="0" xfId="0" applyAlignment="1" applyFont="1">
      <alignment readingOrder="0"/>
    </xf>
    <xf borderId="0" fillId="4" fontId="9" numFmtId="0" xfId="0" applyAlignment="1" applyFont="1">
      <alignment readingOrder="0"/>
    </xf>
    <xf borderId="3" fillId="2" fontId="7" numFmtId="0" xfId="0" applyAlignment="1" applyBorder="1" applyFont="1">
      <alignment horizontal="center" vertical="bottom"/>
    </xf>
    <xf borderId="4" fillId="5" fontId="7" numFmtId="0" xfId="0" applyAlignment="1" applyBorder="1" applyFont="1">
      <alignment horizontal="center" vertical="bottom"/>
    </xf>
    <xf borderId="8" fillId="3" fontId="7" numFmtId="0" xfId="0" applyAlignment="1" applyBorder="1" applyFont="1">
      <alignment horizontal="center" vertical="bottom"/>
    </xf>
    <xf borderId="7" fillId="6" fontId="7" numFmtId="0" xfId="0" applyAlignment="1" applyBorder="1" applyFont="1">
      <alignment horizontal="center" vertical="bottom"/>
    </xf>
    <xf borderId="0" fillId="4" fontId="3" numFmtId="0" xfId="0" applyAlignment="1" applyFont="1">
      <alignment horizontal="center"/>
    </xf>
    <xf borderId="4" fillId="11" fontId="1" numFmtId="0" xfId="0" applyAlignment="1" applyBorder="1" applyFill="1" applyFont="1">
      <alignment horizontal="center" readingOrder="0"/>
    </xf>
    <xf borderId="8" fillId="6" fontId="10" numFmtId="0" xfId="0" applyAlignment="1" applyBorder="1" applyFont="1">
      <alignment horizontal="center" readingOrder="0" vertical="bottom"/>
    </xf>
    <xf borderId="8" fillId="6" fontId="10" numFmtId="0" xfId="0" applyAlignment="1" applyBorder="1" applyFont="1">
      <alignment horizontal="center" vertical="bottom"/>
    </xf>
    <xf borderId="0" fillId="0" fontId="1" numFmtId="0" xfId="0" applyFont="1"/>
    <xf borderId="1" fillId="12" fontId="1" numFmtId="0" xfId="0" applyAlignment="1" applyBorder="1" applyFill="1" applyFont="1">
      <alignment horizontal="center" readingOrder="0"/>
    </xf>
    <xf borderId="4" fillId="12" fontId="1" numFmtId="0" xfId="0" applyAlignment="1" applyBorder="1" applyFont="1">
      <alignment readingOrder="0"/>
    </xf>
    <xf borderId="4" fillId="12" fontId="1" numFmtId="0" xfId="0" applyAlignment="1" applyBorder="1" applyFont="1">
      <alignment horizontal="center" readingOrder="0"/>
    </xf>
    <xf borderId="4" fillId="5" fontId="1" numFmtId="0" xfId="0" applyAlignment="1" applyBorder="1" applyFont="1">
      <alignment horizontal="center"/>
    </xf>
    <xf borderId="0" fillId="0" fontId="5" numFmtId="0" xfId="0" applyAlignment="1" applyFont="1">
      <alignment horizontal="center" readingOrder="0"/>
    </xf>
    <xf borderId="1" fillId="13" fontId="1" numFmtId="0" xfId="0" applyAlignment="1" applyBorder="1" applyFill="1" applyFont="1">
      <alignment horizontal="center" readingOrder="0"/>
    </xf>
    <xf borderId="4" fillId="14" fontId="1" numFmtId="0" xfId="0" applyAlignment="1" applyBorder="1" applyFill="1" applyFont="1">
      <alignment horizontal="center" readingOrder="0"/>
    </xf>
    <xf borderId="4" fillId="13" fontId="1" numFmtId="0" xfId="0" applyAlignment="1" applyBorder="1" applyFont="1">
      <alignment horizontal="center" readingOrder="0"/>
    </xf>
    <xf borderId="4" fillId="15" fontId="1" numFmtId="0" xfId="0" applyAlignment="1" applyBorder="1" applyFill="1" applyFont="1">
      <alignment horizontal="center" readingOrder="0"/>
    </xf>
    <xf borderId="4" fillId="15" fontId="1" numFmtId="0" xfId="0" applyAlignment="1" applyBorder="1" applyFont="1">
      <alignment horizontal="center"/>
    </xf>
    <xf borderId="4" fillId="12" fontId="1" numFmtId="0" xfId="0" applyAlignment="1" applyBorder="1" applyFont="1">
      <alignment horizontal="center"/>
    </xf>
    <xf borderId="0" fillId="16" fontId="11" numFmtId="0" xfId="0" applyAlignment="1" applyFill="1" applyFont="1">
      <alignment horizontal="center" readingOrder="0"/>
    </xf>
    <xf borderId="0" fillId="12" fontId="1" numFmtId="0" xfId="0" applyAlignment="1" applyFont="1">
      <alignment horizontal="center" readingOrder="0"/>
    </xf>
    <xf borderId="0" fillId="5" fontId="1" numFmtId="0" xfId="0" applyAlignment="1" applyFont="1">
      <alignment horizontal="center" readingOrder="0"/>
    </xf>
    <xf borderId="4" fillId="0" fontId="1" numFmtId="0" xfId="0" applyAlignment="1" applyBorder="1" applyFont="1">
      <alignment horizontal="center" readingOrder="0"/>
    </xf>
    <xf borderId="0" fillId="0" fontId="5" numFmtId="0" xfId="0" applyAlignment="1" applyFont="1">
      <alignment horizontal="center" readingOrder="0" shrinkToFit="0" wrapText="1"/>
    </xf>
    <xf borderId="0" fillId="12" fontId="5" numFmtId="0" xfId="0" applyAlignment="1" applyFont="1">
      <alignment horizontal="center" readingOrder="0"/>
    </xf>
    <xf borderId="4" fillId="17" fontId="1" numFmtId="0" xfId="0" applyAlignment="1" applyBorder="1" applyFill="1" applyFont="1">
      <alignment horizontal="center" readingOrder="0"/>
    </xf>
    <xf borderId="0" fillId="18" fontId="1" numFmtId="0" xfId="0" applyAlignment="1" applyFill="1" applyFont="1">
      <alignment readingOrder="0"/>
    </xf>
    <xf borderId="0" fillId="19" fontId="1" numFmtId="0" xfId="0" applyAlignment="1" applyFill="1" applyFont="1">
      <alignment horizontal="center" readingOrder="0"/>
    </xf>
    <xf borderId="4" fillId="14" fontId="1" numFmtId="0" xfId="0" applyAlignment="1" applyBorder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1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8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6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18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34.png"/><Relationship Id="rId2" Type="http://schemas.openxmlformats.org/officeDocument/2006/relationships/image" Target="../media/image24.png"/><Relationship Id="rId3" Type="http://schemas.openxmlformats.org/officeDocument/2006/relationships/image" Target="../media/image35.png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33.png"/><Relationship Id="rId2" Type="http://schemas.openxmlformats.org/officeDocument/2006/relationships/image" Target="../media/image29.png"/><Relationship Id="rId3" Type="http://schemas.openxmlformats.org/officeDocument/2006/relationships/image" Target="../media/image28.png"/><Relationship Id="rId4" Type="http://schemas.openxmlformats.org/officeDocument/2006/relationships/image" Target="../media/image30.png"/><Relationship Id="rId10" Type="http://schemas.openxmlformats.org/officeDocument/2006/relationships/image" Target="../media/image26.png"/><Relationship Id="rId9" Type="http://schemas.openxmlformats.org/officeDocument/2006/relationships/image" Target="../media/image27.png"/><Relationship Id="rId5" Type="http://schemas.openxmlformats.org/officeDocument/2006/relationships/image" Target="../media/image32.png"/><Relationship Id="rId6" Type="http://schemas.openxmlformats.org/officeDocument/2006/relationships/image" Target="../media/image36.png"/><Relationship Id="rId7" Type="http://schemas.openxmlformats.org/officeDocument/2006/relationships/image" Target="../media/image25.png"/><Relationship Id="rId8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457200</xdr:colOff>
      <xdr:row>0</xdr:row>
      <xdr:rowOff>0</xdr:rowOff>
    </xdr:from>
    <xdr:ext cx="10239375" cy="4095750"/>
    <xdr:pic>
      <xdr:nvPicPr>
        <xdr:cNvPr id="0" name="image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21</xdr:col>
      <xdr:colOff>0</xdr:colOff>
      <xdr:row>6</xdr:row>
      <xdr:rowOff>0</xdr:rowOff>
    </xdr:from>
    <xdr:ext cx="4981575" cy="400050"/>
    <xdr:pic>
      <xdr:nvPicPr>
        <xdr:cNvPr id="0" name="image1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962025</xdr:colOff>
      <xdr:row>25</xdr:row>
      <xdr:rowOff>47625</xdr:rowOff>
    </xdr:from>
    <xdr:ext cx="7972425" cy="285750"/>
    <xdr:pic>
      <xdr:nvPicPr>
        <xdr:cNvPr id="0" name="image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51</xdr:row>
      <xdr:rowOff>0</xdr:rowOff>
    </xdr:from>
    <xdr:ext cx="10525125" cy="1809750"/>
    <xdr:pic>
      <xdr:nvPicPr>
        <xdr:cNvPr id="0" name="image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23</xdr:col>
      <xdr:colOff>19050</xdr:colOff>
      <xdr:row>26</xdr:row>
      <xdr:rowOff>104775</xdr:rowOff>
    </xdr:from>
    <xdr:ext cx="6400800" cy="50482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476250</xdr:colOff>
      <xdr:row>2</xdr:row>
      <xdr:rowOff>28575</xdr:rowOff>
    </xdr:from>
    <xdr:ext cx="5086350" cy="361950"/>
    <xdr:pic>
      <xdr:nvPicPr>
        <xdr:cNvPr id="0" name="image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819150</xdr:colOff>
      <xdr:row>2</xdr:row>
      <xdr:rowOff>152400</xdr:rowOff>
    </xdr:from>
    <xdr:ext cx="12411075" cy="723900"/>
    <xdr:pic>
      <xdr:nvPicPr>
        <xdr:cNvPr id="0" name="image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19</xdr:col>
      <xdr:colOff>790575</xdr:colOff>
      <xdr:row>2</xdr:row>
      <xdr:rowOff>38100</xdr:rowOff>
    </xdr:from>
    <xdr:ext cx="12230100" cy="1133475"/>
    <xdr:pic>
      <xdr:nvPicPr>
        <xdr:cNvPr id="0" name="image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0</xdr:colOff>
      <xdr:row>5</xdr:row>
      <xdr:rowOff>0</xdr:rowOff>
    </xdr:from>
    <xdr:ext cx="12611100" cy="2571750"/>
    <xdr:pic>
      <xdr:nvPicPr>
        <xdr:cNvPr id="0" name="image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21</xdr:col>
      <xdr:colOff>895350</xdr:colOff>
      <xdr:row>3</xdr:row>
      <xdr:rowOff>171450</xdr:rowOff>
    </xdr:from>
    <xdr:ext cx="7372350" cy="590550"/>
    <xdr:pic>
      <xdr:nvPicPr>
        <xdr:cNvPr id="0" name="image10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952500</xdr:colOff>
      <xdr:row>33</xdr:row>
      <xdr:rowOff>190500</xdr:rowOff>
    </xdr:from>
    <xdr:ext cx="9601200" cy="1076325"/>
    <xdr:pic>
      <xdr:nvPicPr>
        <xdr:cNvPr id="0" name="image8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800100</xdr:colOff>
      <xdr:row>3</xdr:row>
      <xdr:rowOff>133350</xdr:rowOff>
    </xdr:from>
    <xdr:ext cx="5353050" cy="2028825"/>
    <xdr:pic>
      <xdr:nvPicPr>
        <xdr:cNvPr id="0" name="image1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21</xdr:col>
      <xdr:colOff>504825</xdr:colOff>
      <xdr:row>0</xdr:row>
      <xdr:rowOff>47625</xdr:rowOff>
    </xdr:from>
    <xdr:ext cx="9839325" cy="885825"/>
    <xdr:pic>
      <xdr:nvPicPr>
        <xdr:cNvPr id="0" name="image1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923925</xdr:colOff>
      <xdr:row>2</xdr:row>
      <xdr:rowOff>171450</xdr:rowOff>
    </xdr:from>
    <xdr:ext cx="10125075" cy="2466975"/>
    <xdr:pic>
      <xdr:nvPicPr>
        <xdr:cNvPr id="0" name="image1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419100</xdr:colOff>
      <xdr:row>44</xdr:row>
      <xdr:rowOff>9525</xdr:rowOff>
    </xdr:from>
    <xdr:ext cx="6667500" cy="3581400"/>
    <xdr:pic>
      <xdr:nvPicPr>
        <xdr:cNvPr id="0" name="image16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24</xdr:col>
      <xdr:colOff>323850</xdr:colOff>
      <xdr:row>2</xdr:row>
      <xdr:rowOff>28575</xdr:rowOff>
    </xdr:from>
    <xdr:ext cx="8715375" cy="3876675"/>
    <xdr:pic>
      <xdr:nvPicPr>
        <xdr:cNvPr id="0" name="image1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21</xdr:col>
      <xdr:colOff>0</xdr:colOff>
      <xdr:row>4</xdr:row>
      <xdr:rowOff>0</xdr:rowOff>
    </xdr:from>
    <xdr:ext cx="15925800" cy="3790950"/>
    <xdr:pic>
      <xdr:nvPicPr>
        <xdr:cNvPr id="0" name="image1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23</xdr:col>
      <xdr:colOff>0</xdr:colOff>
      <xdr:row>4</xdr:row>
      <xdr:rowOff>0</xdr:rowOff>
    </xdr:from>
    <xdr:ext cx="4400550" cy="342900"/>
    <xdr:pic>
      <xdr:nvPicPr>
        <xdr:cNvPr id="0" name="image2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35</xdr:row>
      <xdr:rowOff>0</xdr:rowOff>
    </xdr:from>
    <xdr:ext cx="4029075" cy="1352550"/>
    <xdr:pic>
      <xdr:nvPicPr>
        <xdr:cNvPr id="0" name="image18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0</xdr:colOff>
      <xdr:row>4</xdr:row>
      <xdr:rowOff>0</xdr:rowOff>
    </xdr:from>
    <xdr:ext cx="8848725" cy="666750"/>
    <xdr:pic>
      <xdr:nvPicPr>
        <xdr:cNvPr id="0" name="image2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21</xdr:col>
      <xdr:colOff>590550</xdr:colOff>
      <xdr:row>4</xdr:row>
      <xdr:rowOff>66675</xdr:rowOff>
    </xdr:from>
    <xdr:ext cx="6324600" cy="390525"/>
    <xdr:pic>
      <xdr:nvPicPr>
        <xdr:cNvPr id="0" name="image2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866775</xdr:colOff>
      <xdr:row>2</xdr:row>
      <xdr:rowOff>180975</xdr:rowOff>
    </xdr:from>
    <xdr:ext cx="9220200" cy="419100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238125</xdr:colOff>
      <xdr:row>25</xdr:row>
      <xdr:rowOff>9525</xdr:rowOff>
    </xdr:from>
    <xdr:ext cx="5953125" cy="2028825"/>
    <xdr:pic>
      <xdr:nvPicPr>
        <xdr:cNvPr id="0" name="image20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36</xdr:col>
      <xdr:colOff>933450</xdr:colOff>
      <xdr:row>21</xdr:row>
      <xdr:rowOff>19050</xdr:rowOff>
    </xdr:from>
    <xdr:ext cx="1647825" cy="9591675"/>
    <xdr:pic>
      <xdr:nvPicPr>
        <xdr:cNvPr id="0" name="image3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800100</xdr:colOff>
      <xdr:row>21</xdr:row>
      <xdr:rowOff>19050</xdr:rowOff>
    </xdr:from>
    <xdr:ext cx="1838325" cy="9715500"/>
    <xdr:pic>
      <xdr:nvPicPr>
        <xdr:cNvPr id="0" name="image2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40</xdr:col>
      <xdr:colOff>933450</xdr:colOff>
      <xdr:row>21</xdr:row>
      <xdr:rowOff>161925</xdr:rowOff>
    </xdr:from>
    <xdr:ext cx="1571625" cy="4000500"/>
    <xdr:pic>
      <xdr:nvPicPr>
        <xdr:cNvPr id="0" name="image35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952500</xdr:colOff>
      <xdr:row>2</xdr:row>
      <xdr:rowOff>-95250</xdr:rowOff>
    </xdr:from>
    <xdr:ext cx="5991225" cy="5715000"/>
    <xdr:pic>
      <xdr:nvPicPr>
        <xdr:cNvPr id="0" name="image3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152400</xdr:colOff>
      <xdr:row>22</xdr:row>
      <xdr:rowOff>-209550</xdr:rowOff>
    </xdr:from>
    <xdr:ext cx="7620000" cy="3867150"/>
    <xdr:pic>
      <xdr:nvPicPr>
        <xdr:cNvPr id="0" name="image29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923925</xdr:colOff>
      <xdr:row>42</xdr:row>
      <xdr:rowOff>123825</xdr:rowOff>
    </xdr:from>
    <xdr:ext cx="3800475" cy="9210675"/>
    <xdr:pic>
      <xdr:nvPicPr>
        <xdr:cNvPr id="0" name="image28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752475</xdr:colOff>
      <xdr:row>88</xdr:row>
      <xdr:rowOff>209550</xdr:rowOff>
    </xdr:from>
    <xdr:ext cx="3867150" cy="4562475"/>
    <xdr:pic>
      <xdr:nvPicPr>
        <xdr:cNvPr id="0" name="image30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44</xdr:col>
      <xdr:colOff>38100</xdr:colOff>
      <xdr:row>29</xdr:row>
      <xdr:rowOff>133350</xdr:rowOff>
    </xdr:from>
    <xdr:ext cx="10915650" cy="6848475"/>
    <xdr:pic>
      <xdr:nvPicPr>
        <xdr:cNvPr id="0" name="image32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44</xdr:col>
      <xdr:colOff>57150</xdr:colOff>
      <xdr:row>64</xdr:row>
      <xdr:rowOff>171450</xdr:rowOff>
    </xdr:from>
    <xdr:ext cx="3714750" cy="8267700"/>
    <xdr:pic>
      <xdr:nvPicPr>
        <xdr:cNvPr id="0" name="image36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44</xdr:col>
      <xdr:colOff>323850</xdr:colOff>
      <xdr:row>104</xdr:row>
      <xdr:rowOff>209550</xdr:rowOff>
    </xdr:from>
    <xdr:ext cx="3829050" cy="5305425"/>
    <xdr:pic>
      <xdr:nvPicPr>
        <xdr:cNvPr id="0" name="image25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</xdr:col>
      <xdr:colOff>952500</xdr:colOff>
      <xdr:row>130</xdr:row>
      <xdr:rowOff>152400</xdr:rowOff>
    </xdr:from>
    <xdr:ext cx="3857625" cy="7972425"/>
    <xdr:pic>
      <xdr:nvPicPr>
        <xdr:cNvPr id="0" name="image31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</xdr:col>
      <xdr:colOff>781050</xdr:colOff>
      <xdr:row>169</xdr:row>
      <xdr:rowOff>171450</xdr:rowOff>
    </xdr:from>
    <xdr:ext cx="3867150" cy="5295900"/>
    <xdr:pic>
      <xdr:nvPicPr>
        <xdr:cNvPr id="0" name="image27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</xdr:col>
      <xdr:colOff>685800</xdr:colOff>
      <xdr:row>0</xdr:row>
      <xdr:rowOff>0</xdr:rowOff>
    </xdr:from>
    <xdr:ext cx="12382500" cy="6153150"/>
    <xdr:pic>
      <xdr:nvPicPr>
        <xdr:cNvPr id="0" name="image26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6">
      <c r="D6" s="1" t="s">
        <v>0</v>
      </c>
      <c r="E6" s="2"/>
      <c r="F6" s="3"/>
    </row>
    <row r="7">
      <c r="D7" s="4" t="s">
        <v>1</v>
      </c>
      <c r="E7" s="4" t="s">
        <v>2</v>
      </c>
      <c r="F7" s="4" t="s">
        <v>3</v>
      </c>
      <c r="G7" s="4" t="s">
        <v>4</v>
      </c>
    </row>
    <row r="8">
      <c r="D8" s="5">
        <f>IF('Punto L'!J6=1,IF(E8&lt;&gt;"",'Punto L'!E6,""),"")</f>
        <v>24</v>
      </c>
      <c r="E8" s="5">
        <f>IF(F8&lt;&gt;"",'Punto L'!F6,"")</f>
        <v>12</v>
      </c>
      <c r="F8" s="5">
        <f>IF('Punto L'!J6=1,IF('Punto L'!G6&lt;&gt;2024,'Punto L'!G6,""),"")</f>
        <v>1924</v>
      </c>
      <c r="G8" s="5">
        <f>IF(F8&lt;&gt;"",'Punto L'!H6,"")</f>
        <v>11000</v>
      </c>
      <c r="J8" s="6">
        <v>103.0</v>
      </c>
      <c r="L8" s="6" t="s">
        <v>5</v>
      </c>
      <c r="M8" s="6" t="s">
        <v>6</v>
      </c>
    </row>
    <row r="9">
      <c r="D9" s="5">
        <f>IF(E9&lt;&gt;"",'Punto L'!E7,"")</f>
        <v>25</v>
      </c>
      <c r="E9" s="5">
        <f>IF(F9&lt;&gt;"",'Punto L'!F7,"")</f>
        <v>2</v>
      </c>
      <c r="F9" s="5">
        <f>IF('Punto L'!J7=1,IF('Punto L'!G7&lt;&gt;2024,'Punto L'!G7,""),"")</f>
        <v>1911</v>
      </c>
      <c r="G9" s="5">
        <f>IF(F9&lt;&gt;"",'Punto L'!H7,"")</f>
        <v>21000</v>
      </c>
      <c r="J9" s="6">
        <v>101.0</v>
      </c>
      <c r="L9" s="7" t="str">
        <f>YExtendido("Punto LL","AK21:AK24","&gt;",100,"mayor","menor")</f>
        <v>menor</v>
      </c>
      <c r="M9" s="8" t="str">
        <f>OExtendido("Punto LL","AK21:AK24","==",100,"a","b")</f>
        <v>b</v>
      </c>
    </row>
    <row r="10">
      <c r="D10" s="5" t="str">
        <f>IF(E10&lt;&gt;"",'Punto L'!E8,"")</f>
        <v/>
      </c>
      <c r="E10" s="5" t="str">
        <f>IF(F10&lt;&gt;"",'Punto L'!F8,"")</f>
        <v/>
      </c>
      <c r="F10" s="5" t="str">
        <f>IF('Punto L'!J8=1,IF('Punto L'!G8&lt;&gt;2024,'Punto L'!G8,""),"")</f>
        <v/>
      </c>
      <c r="G10" s="5" t="str">
        <f>IF(F10&lt;&gt;"",'Punto L'!H8,"")</f>
        <v/>
      </c>
      <c r="J10" s="6">
        <v>103.0</v>
      </c>
      <c r="L10" s="7" t="str">
        <f t="shared" ref="L10:L13" si="1">YExtendido("Punto LL","AK21:AK24","&gt;","100","mayor","menor")</f>
        <v>menor</v>
      </c>
    </row>
    <row r="11">
      <c r="D11" s="5">
        <f>IF(E11&lt;&gt;"",'Punto L'!E9,"")</f>
        <v>26</v>
      </c>
      <c r="E11" s="5">
        <f>IF(F11&lt;&gt;"",'Punto L'!F9,"")</f>
        <v>2</v>
      </c>
      <c r="F11" s="5">
        <f>IF('Punto L'!J9=1,IF('Punto L'!G9&lt;&gt;2024,'Punto L'!G9,""),"")</f>
        <v>1974</v>
      </c>
      <c r="G11" s="5">
        <f>IF(F11&lt;&gt;"",'Punto L'!H9,"")</f>
        <v>41000</v>
      </c>
      <c r="J11" s="6">
        <v>101.0</v>
      </c>
      <c r="L11" s="7" t="str">
        <f t="shared" si="1"/>
        <v>menor</v>
      </c>
    </row>
    <row r="12">
      <c r="D12" s="5">
        <f>IF(E12&lt;&gt;"",'Punto L'!E10,"")</f>
        <v>14</v>
      </c>
      <c r="E12" s="5">
        <f>IF(F12&lt;&gt;"",'Punto L'!F10,"")</f>
        <v>4</v>
      </c>
      <c r="F12" s="5">
        <f>IF('Punto L'!J10=1,IF('Punto L'!G10&lt;&gt;2024,'Punto L'!G10,""),"")</f>
        <v>1966</v>
      </c>
      <c r="G12" s="5">
        <f>IF(F12&lt;&gt;"",'Punto L'!H10,"")</f>
        <v>51000</v>
      </c>
      <c r="L12" s="7" t="str">
        <f t="shared" si="1"/>
        <v>menor</v>
      </c>
    </row>
    <row r="13">
      <c r="D13" s="5">
        <f>IF(E13&lt;&gt;"",'Punto L'!E11,"")</f>
        <v>20</v>
      </c>
      <c r="E13" s="5">
        <f>IF(F13&lt;&gt;"",'Punto L'!F11,"")</f>
        <v>5</v>
      </c>
      <c r="F13" s="5">
        <f>IF('Punto L'!J11=1,IF('Punto L'!G11&lt;&gt;2024,'Punto L'!G11,""),"")</f>
        <v>1986</v>
      </c>
      <c r="G13" s="5">
        <f>IF(F13&lt;&gt;"",'Punto L'!H11,"")</f>
        <v>61000</v>
      </c>
      <c r="L13" s="7" t="str">
        <f t="shared" si="1"/>
        <v>menor</v>
      </c>
    </row>
    <row r="14">
      <c r="D14" s="5">
        <f>IF(E14&lt;&gt;"",'Punto L'!E12,"")</f>
        <v>16</v>
      </c>
      <c r="E14" s="5">
        <f>IF(F14&lt;&gt;"",'Punto L'!F12,"")</f>
        <v>7</v>
      </c>
      <c r="F14" s="5">
        <f>IF('Punto L'!J12=1,IF('Punto L'!G12&lt;&gt;2024,'Punto L'!G12,""),"")</f>
        <v>1935</v>
      </c>
      <c r="G14" s="5">
        <f>IF(F14&lt;&gt;"",'Punto L'!H12,"")</f>
        <v>71000</v>
      </c>
    </row>
    <row r="15">
      <c r="D15" s="5">
        <f>IF(E15&lt;&gt;"",'Punto L'!E13,"")</f>
        <v>28</v>
      </c>
      <c r="E15" s="5">
        <f>IF(F15&lt;&gt;"",'Punto L'!F13,"")</f>
        <v>3</v>
      </c>
      <c r="F15" s="5">
        <f>IF('Punto L'!J13=1,IF('Punto L'!G13&lt;&gt;2024,'Punto L'!G13,""),"")</f>
        <v>1935</v>
      </c>
      <c r="G15" s="5">
        <f>IF(F15&lt;&gt;"",'Punto L'!H13,"")</f>
        <v>81000</v>
      </c>
    </row>
    <row r="16">
      <c r="D16" s="5">
        <f>IF(E16&lt;&gt;"",'Punto L'!E14,"")</f>
        <v>3</v>
      </c>
      <c r="E16" s="5">
        <f>IF(F16&lt;&gt;"",'Punto L'!F14,"")</f>
        <v>10</v>
      </c>
      <c r="F16" s="5">
        <f>IF('Punto L'!J14=1,IF('Punto L'!G14&lt;&gt;2024,'Punto L'!G14,""),"")</f>
        <v>2023</v>
      </c>
      <c r="G16" s="5">
        <f>IF(F16&lt;&gt;"",'Punto L'!H14,"")</f>
        <v>91000</v>
      </c>
    </row>
    <row r="17">
      <c r="D17" s="5">
        <f>IF(E17&lt;&gt;"",'Punto L'!E15,"")</f>
        <v>4</v>
      </c>
      <c r="E17" s="5">
        <f>IF(F17&lt;&gt;"",'Punto L'!F15,"")</f>
        <v>10</v>
      </c>
      <c r="F17" s="5">
        <f>IF('Punto L'!J15=1,IF('Punto L'!G15&lt;&gt;2024,'Punto L'!G15,""),"")</f>
        <v>1941</v>
      </c>
      <c r="G17" s="5">
        <f>IF(F17&lt;&gt;"",'Punto L'!H15,"")</f>
        <v>101000</v>
      </c>
    </row>
    <row r="18">
      <c r="D18" s="5">
        <f>IF(E18&lt;&gt;"",'Punto L'!E16,"")</f>
        <v>5</v>
      </c>
      <c r="E18" s="5">
        <f>IF(F18&lt;&gt;"",'Punto L'!F16,"")</f>
        <v>9</v>
      </c>
      <c r="F18" s="5">
        <f>IF('Punto L'!J16=1,IF('Punto L'!G16&lt;&gt;2024,'Punto L'!G16,""),"")</f>
        <v>1900</v>
      </c>
      <c r="G18" s="5">
        <f>IF(F18&lt;&gt;"",'Punto L'!H16,"")</f>
        <v>111000</v>
      </c>
    </row>
    <row r="19">
      <c r="D19" s="5">
        <f>IF(E19&lt;&gt;"",'Punto L'!E17,"")</f>
        <v>11</v>
      </c>
      <c r="E19" s="5">
        <f>IF(F19&lt;&gt;"",'Punto L'!F17,"")</f>
        <v>4</v>
      </c>
      <c r="F19" s="5">
        <f>IF('Punto L'!J17=1,IF('Punto L'!G17&lt;&gt;2024,'Punto L'!G17,""),"")</f>
        <v>1917</v>
      </c>
      <c r="G19" s="5">
        <f>IF(F19&lt;&gt;"",'Punto L'!H17,"")</f>
        <v>121000</v>
      </c>
    </row>
    <row r="20">
      <c r="D20" s="5">
        <f>IF(E20&lt;&gt;"",'Punto L'!E18,"")</f>
        <v>24</v>
      </c>
      <c r="E20" s="5">
        <f>IF(F20&lt;&gt;"",'Punto L'!F18,"")</f>
        <v>2</v>
      </c>
      <c r="F20" s="5">
        <f>IF('Punto L'!J18=1,IF('Punto L'!G18&lt;&gt;2024,'Punto L'!G18,""),"")</f>
        <v>2016</v>
      </c>
      <c r="G20" s="5">
        <f>IF(F20&lt;&gt;"",'Punto L'!H18,"")</f>
        <v>131000</v>
      </c>
    </row>
    <row r="21">
      <c r="D21" s="5">
        <f>IF(E21&lt;&gt;"",'Punto L'!E19,"")</f>
        <v>26</v>
      </c>
      <c r="E21" s="5">
        <f>IF(F21&lt;&gt;"",'Punto L'!F19,"")</f>
        <v>7</v>
      </c>
      <c r="F21" s="5">
        <f>IF('Punto L'!J19=1,IF('Punto L'!G19&lt;&gt;2024,'Punto L'!G19,""),"")</f>
        <v>1960</v>
      </c>
      <c r="G21" s="5">
        <f>IF(F21&lt;&gt;"",'Punto L'!H19,"")</f>
        <v>141000</v>
      </c>
    </row>
    <row r="22">
      <c r="D22" s="5">
        <f>IF(E22&lt;&gt;"",'Punto L'!E20,"")</f>
        <v>8</v>
      </c>
      <c r="E22" s="5">
        <f>IF(F22&lt;&gt;"",'Punto L'!F20,"")</f>
        <v>12</v>
      </c>
      <c r="F22" s="5">
        <f>IF('Punto L'!J20=1,IF('Punto L'!G20&lt;&gt;2024,'Punto L'!G20,""),"")</f>
        <v>1962</v>
      </c>
      <c r="G22" s="5">
        <f>IF(F22&lt;&gt;"",'Punto L'!H20,"")</f>
        <v>151000</v>
      </c>
    </row>
    <row r="23">
      <c r="D23" s="5">
        <f>IF(E23&lt;&gt;"",'Punto L'!E21,"")</f>
        <v>30</v>
      </c>
      <c r="E23" s="5">
        <f>IF(F23&lt;&gt;"",'Punto L'!F21,"")</f>
        <v>1</v>
      </c>
      <c r="F23" s="5">
        <f>IF('Punto L'!J21=1,IF('Punto L'!G21&lt;&gt;2024,'Punto L'!G21,""),"")</f>
        <v>1914</v>
      </c>
      <c r="G23" s="5">
        <f>IF(F23&lt;&gt;"",'Punto L'!H21,"")</f>
        <v>161000</v>
      </c>
    </row>
    <row r="24">
      <c r="D24" s="5">
        <f>IF(E24&lt;&gt;"",'Punto L'!E22,"")</f>
        <v>11</v>
      </c>
      <c r="E24" s="5">
        <f>IF(F24&lt;&gt;"",'Punto L'!F22,"")</f>
        <v>2</v>
      </c>
      <c r="F24" s="5">
        <f>IF('Punto L'!J22=1,IF('Punto L'!G22&lt;&gt;2024,'Punto L'!G22,""),"")</f>
        <v>1999</v>
      </c>
      <c r="G24" s="5">
        <f>IF(F24&lt;&gt;"",'Punto L'!H22,"")</f>
        <v>171000</v>
      </c>
    </row>
    <row r="25">
      <c r="D25" s="5">
        <f>IF(E25&lt;&gt;"",'Punto L'!E23,"")</f>
        <v>14</v>
      </c>
      <c r="E25" s="5">
        <f>IF(F25&lt;&gt;"",'Punto L'!F23,"")</f>
        <v>6</v>
      </c>
      <c r="F25" s="5">
        <f>IF('Punto L'!J23=1,IF('Punto L'!G23&lt;&gt;2024,'Punto L'!G23,""),"")</f>
        <v>1938</v>
      </c>
      <c r="G25" s="5">
        <f>IF(F25&lt;&gt;"",'Punto L'!H23,"")</f>
        <v>181000</v>
      </c>
    </row>
    <row r="26">
      <c r="D26" s="5">
        <f>IF(E26&lt;&gt;"",'Punto L'!E24,"")</f>
        <v>2</v>
      </c>
      <c r="E26" s="5">
        <f>IF(F26&lt;&gt;"",'Punto L'!F24,"")</f>
        <v>8</v>
      </c>
      <c r="F26" s="5">
        <f>IF('Punto L'!J24=1,IF('Punto L'!G24&lt;&gt;2024,'Punto L'!G24,""),"")</f>
        <v>1976</v>
      </c>
      <c r="G26" s="5">
        <f>IF(F26&lt;&gt;"",'Punto L'!H24,"")</f>
        <v>191000</v>
      </c>
    </row>
    <row r="27">
      <c r="D27" s="5">
        <f>IF(E27&lt;&gt;"",'Punto L'!E25,"")</f>
        <v>27</v>
      </c>
      <c r="E27" s="5">
        <f>IF(F27&lt;&gt;"",'Punto L'!F25,"")</f>
        <v>3</v>
      </c>
      <c r="F27" s="5">
        <f>IF('Punto L'!J25=1,IF('Punto L'!G25&lt;&gt;2024,'Punto L'!G25,""),"")</f>
        <v>1941</v>
      </c>
      <c r="G27" s="5">
        <f>IF(F27&lt;&gt;"",'Punto L'!H25,"")</f>
        <v>201000</v>
      </c>
    </row>
  </sheetData>
  <mergeCells count="1">
    <mergeCell ref="D6:F6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4.38"/>
    <col customWidth="1" min="13" max="13" width="14.13"/>
    <col customWidth="1" min="14" max="14" width="14.38"/>
    <col customWidth="1" min="15" max="15" width="15.88"/>
    <col customWidth="1" min="17" max="17" width="13.25"/>
    <col customWidth="1" min="19" max="19" width="13.25"/>
  </cols>
  <sheetData>
    <row r="3">
      <c r="D3" s="9" t="s">
        <v>7</v>
      </c>
      <c r="M3" s="10" t="s">
        <v>8</v>
      </c>
    </row>
    <row r="4">
      <c r="D4" s="10" t="s">
        <v>8</v>
      </c>
      <c r="E4" s="1" t="s">
        <v>0</v>
      </c>
      <c r="F4" s="2"/>
      <c r="G4" s="3"/>
      <c r="M4" s="9" t="s">
        <v>9</v>
      </c>
      <c r="N4" s="6" t="s">
        <v>10</v>
      </c>
      <c r="P4" s="11" t="s">
        <v>11</v>
      </c>
      <c r="Q4" s="2"/>
      <c r="R4" s="3"/>
    </row>
    <row r="5">
      <c r="C5" s="12" t="s">
        <v>12</v>
      </c>
      <c r="D5" s="4" t="s">
        <v>13</v>
      </c>
      <c r="E5" s="4" t="s">
        <v>1</v>
      </c>
      <c r="F5" s="4" t="s">
        <v>2</v>
      </c>
      <c r="G5" s="4" t="s">
        <v>3</v>
      </c>
      <c r="H5" s="4" t="s">
        <v>4</v>
      </c>
      <c r="I5" s="4" t="s">
        <v>14</v>
      </c>
      <c r="J5" s="4" t="s">
        <v>15</v>
      </c>
      <c r="L5" s="12" t="s">
        <v>12</v>
      </c>
      <c r="M5" s="13" t="s">
        <v>16</v>
      </c>
      <c r="N5" s="13" t="s">
        <v>17</v>
      </c>
      <c r="O5" s="13" t="s">
        <v>18</v>
      </c>
      <c r="P5" s="13" t="s">
        <v>1</v>
      </c>
      <c r="Q5" s="13" t="s">
        <v>2</v>
      </c>
      <c r="R5" s="13" t="s">
        <v>3</v>
      </c>
      <c r="S5" s="13" t="s">
        <v>19</v>
      </c>
      <c r="T5" s="13" t="s">
        <v>15</v>
      </c>
    </row>
    <row r="6">
      <c r="C6" s="6">
        <v>0.0</v>
      </c>
      <c r="D6" s="5">
        <v>5.0</v>
      </c>
      <c r="E6" s="5">
        <v>24.0</v>
      </c>
      <c r="F6" s="5">
        <v>12.0</v>
      </c>
      <c r="G6" s="5">
        <v>1924.0</v>
      </c>
      <c r="H6" s="5">
        <v>11000.0</v>
      </c>
      <c r="I6" s="5">
        <v>166689.0</v>
      </c>
      <c r="J6" s="5">
        <v>1.0</v>
      </c>
      <c r="L6" s="6">
        <v>0.0</v>
      </c>
      <c r="M6" s="14">
        <v>100.0</v>
      </c>
      <c r="N6" s="14">
        <v>5.0</v>
      </c>
      <c r="O6" s="14">
        <v>3.0</v>
      </c>
      <c r="P6" s="14">
        <v>8.0</v>
      </c>
      <c r="Q6" s="14">
        <v>10.0</v>
      </c>
      <c r="R6" s="14">
        <v>2020.0</v>
      </c>
      <c r="S6" s="14">
        <v>19400.0</v>
      </c>
      <c r="T6" s="14">
        <v>1.0</v>
      </c>
    </row>
    <row r="7">
      <c r="C7" s="6">
        <v>1.0</v>
      </c>
      <c r="D7" s="5">
        <v>10.0</v>
      </c>
      <c r="E7" s="5">
        <v>25.0</v>
      </c>
      <c r="F7" s="5">
        <v>2.0</v>
      </c>
      <c r="G7" s="5">
        <v>1911.0</v>
      </c>
      <c r="H7" s="5">
        <v>21000.0</v>
      </c>
      <c r="I7" s="5">
        <v>151990.0</v>
      </c>
      <c r="J7" s="5">
        <v>1.0</v>
      </c>
      <c r="L7" s="6">
        <v>1.0</v>
      </c>
      <c r="M7" s="14">
        <v>200.0</v>
      </c>
      <c r="N7" s="14">
        <v>25.0</v>
      </c>
      <c r="O7" s="14">
        <v>1.0</v>
      </c>
      <c r="P7" s="14">
        <v>21.0</v>
      </c>
      <c r="Q7" s="14">
        <v>9.0</v>
      </c>
      <c r="R7" s="14">
        <v>2024.0</v>
      </c>
      <c r="S7" s="14">
        <v>16991.0</v>
      </c>
      <c r="T7" s="14">
        <v>1.0</v>
      </c>
    </row>
    <row r="8">
      <c r="C8" s="6">
        <v>2.0</v>
      </c>
      <c r="D8" s="5">
        <v>15.0</v>
      </c>
      <c r="E8" s="5">
        <v>31.0</v>
      </c>
      <c r="F8" s="5">
        <v>1.0</v>
      </c>
      <c r="G8" s="5">
        <v>2024.0</v>
      </c>
      <c r="H8" s="5">
        <v>31000.0</v>
      </c>
      <c r="I8" s="5">
        <v>155022.0</v>
      </c>
      <c r="J8" s="5">
        <v>1.0</v>
      </c>
      <c r="L8" s="6">
        <v>2.0</v>
      </c>
      <c r="M8" s="14">
        <v>300.0</v>
      </c>
      <c r="N8" s="14">
        <v>5.0</v>
      </c>
      <c r="O8" s="14">
        <v>3.0</v>
      </c>
      <c r="P8" s="14">
        <v>28.0</v>
      </c>
      <c r="Q8" s="14">
        <v>3.0</v>
      </c>
      <c r="R8" s="14">
        <v>2021.0</v>
      </c>
      <c r="S8" s="14">
        <v>10242.0</v>
      </c>
      <c r="T8" s="14">
        <v>1.0</v>
      </c>
    </row>
    <row r="9">
      <c r="C9" s="6">
        <v>3.0</v>
      </c>
      <c r="D9" s="5">
        <v>20.0</v>
      </c>
      <c r="E9" s="5">
        <v>26.0</v>
      </c>
      <c r="F9" s="5">
        <v>2.0</v>
      </c>
      <c r="G9" s="5">
        <v>1974.0</v>
      </c>
      <c r="H9" s="5">
        <v>41000.0</v>
      </c>
      <c r="I9" s="5">
        <v>150194.0</v>
      </c>
      <c r="J9" s="5">
        <v>1.0</v>
      </c>
      <c r="L9" s="6">
        <v>3.0</v>
      </c>
      <c r="M9" s="14">
        <v>400.0</v>
      </c>
      <c r="N9" s="14">
        <v>100.0</v>
      </c>
      <c r="O9" s="14">
        <v>1.0</v>
      </c>
      <c r="P9" s="14">
        <v>27.0</v>
      </c>
      <c r="Q9" s="14">
        <v>1.0</v>
      </c>
      <c r="R9" s="14">
        <v>2023.0</v>
      </c>
      <c r="S9" s="14">
        <v>13588.0</v>
      </c>
      <c r="T9" s="14">
        <v>1.0</v>
      </c>
    </row>
    <row r="10">
      <c r="C10" s="6">
        <v>4.0</v>
      </c>
      <c r="D10" s="5">
        <v>25.0</v>
      </c>
      <c r="E10" s="5">
        <v>14.0</v>
      </c>
      <c r="F10" s="5">
        <v>4.0</v>
      </c>
      <c r="G10" s="5">
        <v>1966.0</v>
      </c>
      <c r="H10" s="5">
        <v>51000.0</v>
      </c>
      <c r="I10" s="5">
        <v>106556.0</v>
      </c>
      <c r="J10" s="5">
        <v>1.0</v>
      </c>
      <c r="L10" s="6">
        <v>4.0</v>
      </c>
      <c r="M10" s="14">
        <v>500.0</v>
      </c>
      <c r="N10" s="14">
        <v>5.0</v>
      </c>
      <c r="O10" s="14">
        <v>3.0</v>
      </c>
      <c r="P10" s="14">
        <v>27.0</v>
      </c>
      <c r="Q10" s="14">
        <v>2.0</v>
      </c>
      <c r="R10" s="14">
        <v>2021.0</v>
      </c>
      <c r="S10" s="14">
        <v>15003.0</v>
      </c>
      <c r="T10" s="14">
        <v>1.0</v>
      </c>
    </row>
    <row r="11">
      <c r="C11" s="6">
        <v>5.0</v>
      </c>
      <c r="D11" s="5">
        <v>30.0</v>
      </c>
      <c r="E11" s="5">
        <v>20.0</v>
      </c>
      <c r="F11" s="5">
        <v>5.0</v>
      </c>
      <c r="G11" s="5">
        <v>1986.0</v>
      </c>
      <c r="H11" s="5">
        <v>61000.0</v>
      </c>
      <c r="I11" s="5">
        <v>188906.0</v>
      </c>
      <c r="J11" s="5">
        <v>1.0</v>
      </c>
      <c r="L11" s="6">
        <v>5.0</v>
      </c>
      <c r="M11" s="14">
        <v>600.0</v>
      </c>
      <c r="N11" s="14">
        <v>35.0</v>
      </c>
      <c r="O11" s="14">
        <v>3.0</v>
      </c>
      <c r="P11" s="14">
        <v>2.0</v>
      </c>
      <c r="Q11" s="14">
        <v>11.0</v>
      </c>
      <c r="R11" s="14">
        <v>2021.0</v>
      </c>
      <c r="S11" s="14">
        <v>13799.0</v>
      </c>
      <c r="T11" s="14">
        <v>1.0</v>
      </c>
    </row>
    <row r="12">
      <c r="C12" s="6">
        <v>6.0</v>
      </c>
      <c r="D12" s="5">
        <v>35.0</v>
      </c>
      <c r="E12" s="5">
        <v>16.0</v>
      </c>
      <c r="F12" s="5">
        <v>7.0</v>
      </c>
      <c r="G12" s="5">
        <v>1935.0</v>
      </c>
      <c r="H12" s="5">
        <v>71000.0</v>
      </c>
      <c r="I12" s="5">
        <v>109036.0</v>
      </c>
      <c r="J12" s="5">
        <v>1.0</v>
      </c>
      <c r="L12" s="6">
        <v>6.0</v>
      </c>
      <c r="M12" s="14">
        <v>700.0</v>
      </c>
      <c r="N12" s="14">
        <v>5.0</v>
      </c>
      <c r="O12" s="14">
        <v>1.0</v>
      </c>
      <c r="P12" s="14">
        <v>23.0</v>
      </c>
      <c r="Q12" s="14">
        <v>9.0</v>
      </c>
      <c r="R12" s="14">
        <v>2024.0</v>
      </c>
      <c r="S12" s="14">
        <v>12336.0</v>
      </c>
      <c r="T12" s="14">
        <v>1.0</v>
      </c>
    </row>
    <row r="13">
      <c r="C13" s="6">
        <v>7.0</v>
      </c>
      <c r="D13" s="5">
        <v>40.0</v>
      </c>
      <c r="E13" s="5">
        <v>28.0</v>
      </c>
      <c r="F13" s="5">
        <v>3.0</v>
      </c>
      <c r="G13" s="5">
        <v>1935.0</v>
      </c>
      <c r="H13" s="5">
        <v>81000.0</v>
      </c>
      <c r="I13" s="5">
        <v>150219.0</v>
      </c>
      <c r="J13" s="5">
        <v>1.0</v>
      </c>
      <c r="L13" s="6">
        <v>7.0</v>
      </c>
      <c r="M13" s="14">
        <v>800.0</v>
      </c>
      <c r="N13" s="14">
        <v>25.0</v>
      </c>
      <c r="O13" s="14">
        <v>3.0</v>
      </c>
      <c r="P13" s="14">
        <v>20.0</v>
      </c>
      <c r="Q13" s="14">
        <v>2.0</v>
      </c>
      <c r="R13" s="14">
        <v>2020.0</v>
      </c>
      <c r="S13" s="14">
        <v>12680.0</v>
      </c>
      <c r="T13" s="14">
        <v>1.0</v>
      </c>
    </row>
    <row r="14">
      <c r="C14" s="6">
        <v>8.0</v>
      </c>
      <c r="D14" s="5">
        <v>45.0</v>
      </c>
      <c r="E14" s="5">
        <v>3.0</v>
      </c>
      <c r="F14" s="5">
        <v>10.0</v>
      </c>
      <c r="G14" s="5">
        <v>2023.0</v>
      </c>
      <c r="H14" s="5">
        <v>91000.0</v>
      </c>
      <c r="I14" s="5">
        <v>163098.0</v>
      </c>
      <c r="J14" s="5">
        <v>1.0</v>
      </c>
      <c r="L14" s="6">
        <v>8.0</v>
      </c>
      <c r="M14" s="14">
        <v>900.0</v>
      </c>
      <c r="N14" s="14">
        <v>100.0</v>
      </c>
      <c r="O14" s="14">
        <v>3.0</v>
      </c>
      <c r="P14" s="14">
        <v>13.0</v>
      </c>
      <c r="Q14" s="14">
        <v>6.0</v>
      </c>
      <c r="R14" s="14">
        <v>2024.0</v>
      </c>
      <c r="S14" s="14">
        <v>11137.0</v>
      </c>
      <c r="T14" s="14">
        <v>1.0</v>
      </c>
    </row>
    <row r="15">
      <c r="C15" s="6">
        <v>9.0</v>
      </c>
      <c r="D15" s="5">
        <v>50.0</v>
      </c>
      <c r="E15" s="5">
        <v>4.0</v>
      </c>
      <c r="F15" s="5">
        <v>10.0</v>
      </c>
      <c r="G15" s="5">
        <v>1941.0</v>
      </c>
      <c r="H15" s="5">
        <v>101000.0</v>
      </c>
      <c r="I15" s="5">
        <v>134884.0</v>
      </c>
      <c r="J15" s="5">
        <v>1.0</v>
      </c>
      <c r="L15" s="6">
        <v>9.0</v>
      </c>
      <c r="M15" s="14">
        <v>1000.0</v>
      </c>
      <c r="N15" s="14">
        <v>5.0</v>
      </c>
      <c r="O15" s="14">
        <v>1.0</v>
      </c>
      <c r="P15" s="14">
        <v>17.0</v>
      </c>
      <c r="Q15" s="14">
        <v>2.0</v>
      </c>
      <c r="R15" s="14">
        <v>2022.0</v>
      </c>
      <c r="S15" s="14">
        <v>18224.0</v>
      </c>
      <c r="T15" s="14">
        <v>1.0</v>
      </c>
    </row>
    <row r="16">
      <c r="C16" s="6">
        <v>10.0</v>
      </c>
      <c r="D16" s="5">
        <v>55.0</v>
      </c>
      <c r="E16" s="5">
        <v>5.0</v>
      </c>
      <c r="F16" s="5">
        <v>9.0</v>
      </c>
      <c r="G16" s="5">
        <v>1900.0</v>
      </c>
      <c r="H16" s="5">
        <v>111000.0</v>
      </c>
      <c r="I16" s="5">
        <v>186547.0</v>
      </c>
      <c r="J16" s="5">
        <v>1.0</v>
      </c>
      <c r="L16" s="6">
        <v>10.0</v>
      </c>
      <c r="M16" s="14">
        <v>1100.0</v>
      </c>
      <c r="N16" s="14">
        <v>35.0</v>
      </c>
      <c r="O16" s="14">
        <v>1.0</v>
      </c>
      <c r="P16" s="14">
        <v>2.0</v>
      </c>
      <c r="Q16" s="14">
        <v>8.0</v>
      </c>
      <c r="R16" s="14">
        <v>2020.0</v>
      </c>
      <c r="S16" s="14">
        <v>14933.0</v>
      </c>
      <c r="T16" s="14">
        <v>1.0</v>
      </c>
    </row>
    <row r="17">
      <c r="C17" s="6">
        <v>11.0</v>
      </c>
      <c r="D17" s="5">
        <v>60.0</v>
      </c>
      <c r="E17" s="5">
        <v>11.0</v>
      </c>
      <c r="F17" s="5">
        <v>4.0</v>
      </c>
      <c r="G17" s="5">
        <v>1917.0</v>
      </c>
      <c r="H17" s="5">
        <v>121000.0</v>
      </c>
      <c r="I17" s="5">
        <v>181537.0</v>
      </c>
      <c r="J17" s="5">
        <v>1.0</v>
      </c>
      <c r="L17" s="6">
        <v>11.0</v>
      </c>
      <c r="M17" s="14">
        <v>1200.0</v>
      </c>
      <c r="N17" s="14">
        <v>25.0</v>
      </c>
      <c r="O17" s="14">
        <v>1.0</v>
      </c>
      <c r="P17" s="14">
        <v>7.0</v>
      </c>
      <c r="Q17" s="14">
        <v>7.0</v>
      </c>
      <c r="R17" s="14">
        <v>2020.0</v>
      </c>
      <c r="S17" s="14">
        <v>14626.0</v>
      </c>
      <c r="T17" s="14">
        <v>1.0</v>
      </c>
    </row>
    <row r="18">
      <c r="C18" s="6">
        <v>12.0</v>
      </c>
      <c r="D18" s="5">
        <v>65.0</v>
      </c>
      <c r="E18" s="5">
        <v>24.0</v>
      </c>
      <c r="F18" s="5">
        <v>2.0</v>
      </c>
      <c r="G18" s="5">
        <v>2016.0</v>
      </c>
      <c r="H18" s="5">
        <v>131000.0</v>
      </c>
      <c r="I18" s="5">
        <v>155644.0</v>
      </c>
      <c r="J18" s="5">
        <v>1.0</v>
      </c>
      <c r="L18" s="6">
        <v>12.0</v>
      </c>
      <c r="M18" s="14">
        <v>1300.0</v>
      </c>
      <c r="N18" s="14">
        <v>5.0</v>
      </c>
      <c r="O18" s="14">
        <v>3.0</v>
      </c>
      <c r="P18" s="14">
        <v>15.0</v>
      </c>
      <c r="Q18" s="14">
        <v>12.0</v>
      </c>
      <c r="R18" s="14">
        <v>2021.0</v>
      </c>
      <c r="S18" s="14">
        <v>17531.0</v>
      </c>
      <c r="T18" s="14">
        <v>1.0</v>
      </c>
    </row>
    <row r="19">
      <c r="C19" s="6">
        <v>13.0</v>
      </c>
      <c r="D19" s="5">
        <v>70.0</v>
      </c>
      <c r="E19" s="5">
        <v>26.0</v>
      </c>
      <c r="F19" s="5">
        <v>7.0</v>
      </c>
      <c r="G19" s="5">
        <v>1960.0</v>
      </c>
      <c r="H19" s="5">
        <v>141000.0</v>
      </c>
      <c r="I19" s="5">
        <v>185800.0</v>
      </c>
      <c r="J19" s="5">
        <v>1.0</v>
      </c>
      <c r="L19" s="6">
        <v>13.0</v>
      </c>
      <c r="M19" s="14">
        <v>1400.0</v>
      </c>
      <c r="N19" s="14">
        <v>100.0</v>
      </c>
      <c r="O19" s="14">
        <v>3.0</v>
      </c>
      <c r="P19" s="14">
        <v>24.0</v>
      </c>
      <c r="Q19" s="14">
        <v>12.0</v>
      </c>
      <c r="R19" s="14">
        <v>2024.0</v>
      </c>
      <c r="S19" s="14">
        <v>15017.0</v>
      </c>
      <c r="T19" s="14">
        <v>1.0</v>
      </c>
    </row>
    <row r="20">
      <c r="C20" s="6">
        <v>14.0</v>
      </c>
      <c r="D20" s="5">
        <v>75.0</v>
      </c>
      <c r="E20" s="5">
        <v>8.0</v>
      </c>
      <c r="F20" s="5">
        <v>12.0</v>
      </c>
      <c r="G20" s="5">
        <v>1962.0</v>
      </c>
      <c r="H20" s="5">
        <v>151000.0</v>
      </c>
      <c r="I20" s="5">
        <v>114513.0</v>
      </c>
      <c r="J20" s="5">
        <v>1.0</v>
      </c>
      <c r="L20" s="6">
        <v>14.0</v>
      </c>
      <c r="M20" s="14">
        <v>1500.0</v>
      </c>
      <c r="N20" s="14">
        <v>35.0</v>
      </c>
      <c r="O20" s="14">
        <v>3.0</v>
      </c>
      <c r="P20" s="14">
        <v>26.0</v>
      </c>
      <c r="Q20" s="14">
        <v>9.0</v>
      </c>
      <c r="R20" s="14">
        <v>2022.0</v>
      </c>
      <c r="S20" s="14">
        <v>15520.0</v>
      </c>
      <c r="T20" s="14">
        <v>1.0</v>
      </c>
    </row>
    <row r="21">
      <c r="C21" s="6">
        <v>15.0</v>
      </c>
      <c r="D21" s="5">
        <v>80.0</v>
      </c>
      <c r="E21" s="5">
        <v>30.0</v>
      </c>
      <c r="F21" s="5">
        <v>1.0</v>
      </c>
      <c r="G21" s="5">
        <v>1914.0</v>
      </c>
      <c r="H21" s="5">
        <v>161000.0</v>
      </c>
      <c r="I21" s="5">
        <v>143818.0</v>
      </c>
      <c r="J21" s="5">
        <v>1.0</v>
      </c>
      <c r="L21" s="6">
        <v>15.0</v>
      </c>
      <c r="M21" s="14">
        <v>1600.0</v>
      </c>
      <c r="N21" s="14">
        <v>25.0</v>
      </c>
      <c r="O21" s="14">
        <v>3.0</v>
      </c>
      <c r="P21" s="14">
        <v>13.0</v>
      </c>
      <c r="Q21" s="14">
        <v>12.0</v>
      </c>
      <c r="R21" s="14">
        <v>2020.0</v>
      </c>
      <c r="S21" s="14">
        <v>15715.0</v>
      </c>
      <c r="T21" s="14">
        <v>1.0</v>
      </c>
    </row>
    <row r="22">
      <c r="C22" s="6">
        <v>16.0</v>
      </c>
      <c r="D22" s="5">
        <v>85.0</v>
      </c>
      <c r="E22" s="5">
        <v>11.0</v>
      </c>
      <c r="F22" s="5">
        <v>2.0</v>
      </c>
      <c r="G22" s="5">
        <v>1999.0</v>
      </c>
      <c r="H22" s="5">
        <v>171000.0</v>
      </c>
      <c r="I22" s="5">
        <v>158903.0</v>
      </c>
      <c r="J22" s="5">
        <v>1.0</v>
      </c>
      <c r="L22" s="6">
        <v>16.0</v>
      </c>
      <c r="M22" s="14">
        <v>1700.0</v>
      </c>
      <c r="N22" s="14">
        <v>35.0</v>
      </c>
      <c r="O22" s="14">
        <v>2.0</v>
      </c>
      <c r="P22" s="14">
        <v>24.0</v>
      </c>
      <c r="Q22" s="14">
        <v>12.0</v>
      </c>
      <c r="R22" s="14">
        <v>2021.0</v>
      </c>
      <c r="S22" s="14">
        <v>15740.0</v>
      </c>
      <c r="T22" s="14">
        <v>1.0</v>
      </c>
    </row>
    <row r="23">
      <c r="C23" s="6">
        <v>17.0</v>
      </c>
      <c r="D23" s="5">
        <v>90.0</v>
      </c>
      <c r="E23" s="5">
        <v>14.0</v>
      </c>
      <c r="F23" s="5">
        <v>6.0</v>
      </c>
      <c r="G23" s="5">
        <v>1938.0</v>
      </c>
      <c r="H23" s="5">
        <v>181000.0</v>
      </c>
      <c r="I23" s="5">
        <v>187577.0</v>
      </c>
      <c r="J23" s="5">
        <v>1.0</v>
      </c>
      <c r="L23" s="6">
        <v>17.0</v>
      </c>
      <c r="M23" s="14">
        <v>1800.0</v>
      </c>
      <c r="N23" s="14">
        <v>34.0</v>
      </c>
      <c r="O23" s="14">
        <v>3.0</v>
      </c>
      <c r="P23" s="14">
        <v>25.0</v>
      </c>
      <c r="Q23" s="14">
        <v>7.0</v>
      </c>
      <c r="R23" s="14">
        <v>2020.0</v>
      </c>
      <c r="S23" s="14">
        <v>14721.0</v>
      </c>
      <c r="T23" s="14">
        <v>1.0</v>
      </c>
    </row>
    <row r="24">
      <c r="C24" s="6">
        <v>18.0</v>
      </c>
      <c r="D24" s="5">
        <v>95.0</v>
      </c>
      <c r="E24" s="5">
        <v>2.0</v>
      </c>
      <c r="F24" s="5">
        <v>8.0</v>
      </c>
      <c r="G24" s="5">
        <v>1976.0</v>
      </c>
      <c r="H24" s="5">
        <v>191000.0</v>
      </c>
      <c r="I24" s="5">
        <v>159280.0</v>
      </c>
      <c r="J24" s="5">
        <v>1.0</v>
      </c>
      <c r="L24" s="6">
        <v>18.0</v>
      </c>
      <c r="M24" s="14">
        <v>1900.0</v>
      </c>
      <c r="N24" s="14">
        <v>25.0</v>
      </c>
      <c r="O24" s="14">
        <v>3.0</v>
      </c>
      <c r="P24" s="14">
        <v>20.0</v>
      </c>
      <c r="Q24" s="14">
        <v>12.0</v>
      </c>
      <c r="R24" s="14">
        <v>2023.0</v>
      </c>
      <c r="S24" s="14">
        <v>11362.0</v>
      </c>
      <c r="T24" s="14">
        <v>1.0</v>
      </c>
    </row>
    <row r="25">
      <c r="C25" s="6">
        <v>19.0</v>
      </c>
      <c r="D25" s="5">
        <v>100.0</v>
      </c>
      <c r="E25" s="5">
        <v>27.0</v>
      </c>
      <c r="F25" s="5">
        <v>3.0</v>
      </c>
      <c r="G25" s="5">
        <v>1941.0</v>
      </c>
      <c r="H25" s="5">
        <v>201000.0</v>
      </c>
      <c r="I25" s="5">
        <v>145867.0</v>
      </c>
      <c r="J25" s="5">
        <v>1.0</v>
      </c>
      <c r="L25" s="6">
        <v>19.0</v>
      </c>
      <c r="M25" s="14">
        <v>2000.0</v>
      </c>
      <c r="N25" s="14">
        <v>34.0</v>
      </c>
      <c r="O25" s="14">
        <v>3.0</v>
      </c>
      <c r="P25" s="14">
        <v>20.0</v>
      </c>
      <c r="Q25" s="14">
        <v>6.0</v>
      </c>
      <c r="R25" s="14">
        <v>2021.0</v>
      </c>
      <c r="S25" s="14">
        <v>11442.0</v>
      </c>
      <c r="T25" s="14">
        <v>1.0</v>
      </c>
    </row>
    <row r="28">
      <c r="M28" s="9" t="s">
        <v>9</v>
      </c>
    </row>
    <row r="29">
      <c r="D29" s="15" t="s">
        <v>7</v>
      </c>
      <c r="M29" s="13" t="s">
        <v>20</v>
      </c>
    </row>
    <row r="30">
      <c r="D30" s="4" t="s">
        <v>20</v>
      </c>
      <c r="M30" s="14">
        <f>M6</f>
        <v>100</v>
      </c>
    </row>
    <row r="31">
      <c r="D31" s="5">
        <f>+D6</f>
        <v>5</v>
      </c>
      <c r="M31" s="14">
        <f>N6</f>
        <v>5</v>
      </c>
    </row>
    <row r="32">
      <c r="D32" s="16">
        <f>+E6</f>
        <v>24</v>
      </c>
      <c r="M32" s="14">
        <f>O6</f>
        <v>3</v>
      </c>
    </row>
    <row r="33">
      <c r="D33" s="16">
        <f>+F6</f>
        <v>12</v>
      </c>
      <c r="M33" s="14">
        <f>P6</f>
        <v>8</v>
      </c>
    </row>
    <row r="34">
      <c r="D34" s="16">
        <f>+G6</f>
        <v>1924</v>
      </c>
      <c r="M34" s="14">
        <f>Q6</f>
        <v>10</v>
      </c>
    </row>
    <row r="35">
      <c r="D35" s="16">
        <f>+H6</f>
        <v>11000</v>
      </c>
      <c r="M35" s="14">
        <f>R6</f>
        <v>2020</v>
      </c>
    </row>
    <row r="36">
      <c r="D36" s="16">
        <f>+I6</f>
        <v>166689</v>
      </c>
      <c r="M36" s="14">
        <f>S6</f>
        <v>19400</v>
      </c>
    </row>
    <row r="37">
      <c r="D37" s="16">
        <f>+D7</f>
        <v>10</v>
      </c>
      <c r="F37" s="17"/>
      <c r="M37" s="14">
        <f>M7</f>
        <v>200</v>
      </c>
    </row>
    <row r="38">
      <c r="D38" s="16">
        <f>+E7</f>
        <v>25</v>
      </c>
      <c r="F38" s="17"/>
      <c r="M38" s="14">
        <f>N7</f>
        <v>25</v>
      </c>
    </row>
    <row r="39">
      <c r="D39" s="16">
        <f>+F7</f>
        <v>2</v>
      </c>
      <c r="F39" s="17"/>
      <c r="M39" s="14">
        <f>O7</f>
        <v>1</v>
      </c>
    </row>
    <row r="40">
      <c r="D40" s="16">
        <f>+G7</f>
        <v>1911</v>
      </c>
      <c r="F40" s="17"/>
      <c r="M40" s="14">
        <f>P7</f>
        <v>21</v>
      </c>
    </row>
    <row r="41">
      <c r="D41" s="16">
        <f>+H7</f>
        <v>21000</v>
      </c>
      <c r="F41" s="17"/>
      <c r="M41" s="14">
        <f>Q7</f>
        <v>9</v>
      </c>
    </row>
    <row r="42">
      <c r="D42" s="16">
        <f>+I7</f>
        <v>151990</v>
      </c>
      <c r="F42" s="17"/>
      <c r="M42" s="14">
        <f>R7</f>
        <v>2024</v>
      </c>
    </row>
    <row r="43">
      <c r="D43" s="16">
        <f>+D8</f>
        <v>15</v>
      </c>
      <c r="M43" s="14">
        <f>S7</f>
        <v>16991</v>
      </c>
    </row>
    <row r="44">
      <c r="D44" s="16">
        <f>+E8</f>
        <v>31</v>
      </c>
      <c r="M44" s="14">
        <f>M8</f>
        <v>300</v>
      </c>
    </row>
    <row r="45">
      <c r="D45" s="16">
        <f>+F8</f>
        <v>1</v>
      </c>
      <c r="M45" s="14">
        <f>N8</f>
        <v>5</v>
      </c>
    </row>
    <row r="46">
      <c r="D46" s="16">
        <f>+G8</f>
        <v>2024</v>
      </c>
      <c r="M46" s="14">
        <f>O8</f>
        <v>3</v>
      </c>
    </row>
    <row r="47">
      <c r="D47" s="16">
        <f>+H8</f>
        <v>31000</v>
      </c>
      <c r="M47" s="14">
        <f>P8</f>
        <v>28</v>
      </c>
    </row>
    <row r="48">
      <c r="D48" s="16">
        <f>+I8</f>
        <v>155022</v>
      </c>
      <c r="M48" s="14">
        <f>Q8</f>
        <v>3</v>
      </c>
    </row>
    <row r="49">
      <c r="D49" s="16">
        <f>+D9</f>
        <v>20</v>
      </c>
      <c r="M49" s="14">
        <f>R8</f>
        <v>2021</v>
      </c>
    </row>
    <row r="50">
      <c r="D50" s="16">
        <f>+E9</f>
        <v>26</v>
      </c>
      <c r="M50" s="14">
        <f>S8</f>
        <v>10242</v>
      </c>
    </row>
    <row r="51">
      <c r="D51" s="16">
        <f>+F9</f>
        <v>2</v>
      </c>
      <c r="M51" s="14">
        <f>M9</f>
        <v>400</v>
      </c>
    </row>
    <row r="52">
      <c r="D52" s="16">
        <f>+G9</f>
        <v>1974</v>
      </c>
      <c r="M52" s="14">
        <f>N9</f>
        <v>100</v>
      </c>
    </row>
    <row r="53">
      <c r="D53" s="16">
        <f>+H9</f>
        <v>41000</v>
      </c>
      <c r="M53" s="14">
        <f>O9</f>
        <v>1</v>
      </c>
    </row>
    <row r="54">
      <c r="D54" s="16">
        <f>+I9</f>
        <v>150194</v>
      </c>
      <c r="M54" s="14">
        <f>P9</f>
        <v>27</v>
      </c>
    </row>
    <row r="55">
      <c r="D55" s="16">
        <f>+D10</f>
        <v>25</v>
      </c>
      <c r="M55" s="14">
        <f>Q9</f>
        <v>1</v>
      </c>
    </row>
    <row r="56">
      <c r="D56" s="16">
        <f>+E10</f>
        <v>14</v>
      </c>
      <c r="M56" s="14">
        <f>R9</f>
        <v>2023</v>
      </c>
    </row>
    <row r="57">
      <c r="D57" s="16">
        <f>+F10</f>
        <v>4</v>
      </c>
      <c r="M57" s="14">
        <f>S9</f>
        <v>13588</v>
      </c>
    </row>
    <row r="58">
      <c r="D58" s="16">
        <f>+G10</f>
        <v>1966</v>
      </c>
      <c r="M58" s="14">
        <f>M10</f>
        <v>500</v>
      </c>
    </row>
    <row r="59">
      <c r="D59" s="16">
        <f>+H10</f>
        <v>51000</v>
      </c>
      <c r="M59" s="14">
        <f>N10</f>
        <v>5</v>
      </c>
    </row>
    <row r="60">
      <c r="D60" s="16">
        <f>+I10</f>
        <v>106556</v>
      </c>
      <c r="M60" s="14">
        <f>O10</f>
        <v>3</v>
      </c>
    </row>
    <row r="61">
      <c r="D61" s="16">
        <f>+D11</f>
        <v>30</v>
      </c>
      <c r="M61" s="14">
        <f>P10</f>
        <v>27</v>
      </c>
    </row>
    <row r="62">
      <c r="D62" s="16">
        <f>+E11</f>
        <v>20</v>
      </c>
      <c r="M62" s="14">
        <f>Q10</f>
        <v>2</v>
      </c>
    </row>
    <row r="63">
      <c r="D63" s="16">
        <f>+F11</f>
        <v>5</v>
      </c>
      <c r="M63" s="14">
        <f>R10</f>
        <v>2021</v>
      </c>
    </row>
    <row r="64">
      <c r="D64" s="16">
        <f>+G11</f>
        <v>1986</v>
      </c>
      <c r="M64" s="14">
        <f>S10</f>
        <v>15003</v>
      </c>
    </row>
    <row r="65">
      <c r="D65" s="16">
        <f>+H11</f>
        <v>61000</v>
      </c>
      <c r="M65" s="14">
        <f>M11</f>
        <v>600</v>
      </c>
    </row>
    <row r="66">
      <c r="D66" s="16">
        <f>+I11</f>
        <v>188906</v>
      </c>
      <c r="M66" s="14">
        <f>N11</f>
        <v>35</v>
      </c>
    </row>
    <row r="67">
      <c r="D67" s="16">
        <f>+D12</f>
        <v>35</v>
      </c>
      <c r="M67" s="14">
        <f>O11</f>
        <v>3</v>
      </c>
    </row>
    <row r="68">
      <c r="D68" s="16">
        <f>+E12</f>
        <v>16</v>
      </c>
      <c r="M68" s="14">
        <f>P11</f>
        <v>2</v>
      </c>
    </row>
    <row r="69">
      <c r="D69" s="16">
        <f>+F12</f>
        <v>7</v>
      </c>
      <c r="M69" s="14">
        <f>Q11</f>
        <v>11</v>
      </c>
    </row>
    <row r="70">
      <c r="D70" s="16">
        <f>+G12</f>
        <v>1935</v>
      </c>
      <c r="M70" s="14">
        <f>R11</f>
        <v>2021</v>
      </c>
    </row>
    <row r="71">
      <c r="D71" s="16">
        <f>+H12</f>
        <v>71000</v>
      </c>
      <c r="M71" s="14">
        <f>S11</f>
        <v>13799</v>
      </c>
    </row>
    <row r="72">
      <c r="D72" s="16">
        <f>+I12</f>
        <v>109036</v>
      </c>
      <c r="M72" s="14">
        <f>M12</f>
        <v>700</v>
      </c>
    </row>
    <row r="73">
      <c r="D73" s="16">
        <f>+D13</f>
        <v>40</v>
      </c>
      <c r="M73" s="14">
        <f>N12</f>
        <v>5</v>
      </c>
    </row>
    <row r="74">
      <c r="D74" s="16">
        <f>+E13</f>
        <v>28</v>
      </c>
      <c r="M74" s="14">
        <f>O12</f>
        <v>1</v>
      </c>
    </row>
    <row r="75">
      <c r="D75" s="16">
        <f>+F13</f>
        <v>3</v>
      </c>
      <c r="M75" s="14">
        <f>P12</f>
        <v>23</v>
      </c>
    </row>
    <row r="76">
      <c r="D76" s="16">
        <f>+G13</f>
        <v>1935</v>
      </c>
      <c r="M76" s="14">
        <f>Q12</f>
        <v>9</v>
      </c>
    </row>
    <row r="77">
      <c r="D77" s="16">
        <f>+H13</f>
        <v>81000</v>
      </c>
      <c r="M77" s="14">
        <f>R12</f>
        <v>2024</v>
      </c>
    </row>
    <row r="78">
      <c r="D78" s="16">
        <f>+I13</f>
        <v>150219</v>
      </c>
      <c r="M78" s="14">
        <f>S12</f>
        <v>12336</v>
      </c>
    </row>
    <row r="79">
      <c r="D79" s="16">
        <f>+D14</f>
        <v>45</v>
      </c>
      <c r="M79" s="14">
        <f>M13</f>
        <v>800</v>
      </c>
    </row>
    <row r="80">
      <c r="D80" s="16">
        <f>+E14</f>
        <v>3</v>
      </c>
      <c r="M80" s="14">
        <f>N13</f>
        <v>25</v>
      </c>
    </row>
    <row r="81">
      <c r="D81" s="16">
        <f>+F14</f>
        <v>10</v>
      </c>
      <c r="M81" s="14">
        <f>O13</f>
        <v>3</v>
      </c>
    </row>
    <row r="82">
      <c r="D82" s="16">
        <f>+G14</f>
        <v>2023</v>
      </c>
      <c r="M82" s="14">
        <f>P13</f>
        <v>20</v>
      </c>
    </row>
    <row r="83">
      <c r="D83" s="16">
        <f>+H14</f>
        <v>91000</v>
      </c>
      <c r="M83" s="14">
        <f>Q13</f>
        <v>2</v>
      </c>
    </row>
    <row r="84">
      <c r="D84" s="16">
        <f>+I14</f>
        <v>163098</v>
      </c>
      <c r="M84" s="14">
        <f>R13</f>
        <v>2020</v>
      </c>
    </row>
    <row r="85">
      <c r="D85" s="16">
        <f>+D15</f>
        <v>50</v>
      </c>
      <c r="M85" s="14">
        <f>S13</f>
        <v>12680</v>
      </c>
    </row>
    <row r="86">
      <c r="D86" s="16">
        <f>+E15</f>
        <v>4</v>
      </c>
      <c r="M86" s="14">
        <f>M14</f>
        <v>900</v>
      </c>
    </row>
    <row r="87">
      <c r="D87" s="16">
        <f>+F15</f>
        <v>10</v>
      </c>
      <c r="M87" s="14">
        <f>N14</f>
        <v>100</v>
      </c>
    </row>
    <row r="88">
      <c r="D88" s="16">
        <f>+G15</f>
        <v>1941</v>
      </c>
      <c r="M88" s="14">
        <f>O14</f>
        <v>3</v>
      </c>
    </row>
    <row r="89">
      <c r="D89" s="16">
        <f>+H15</f>
        <v>101000</v>
      </c>
      <c r="M89" s="14">
        <f>P14</f>
        <v>13</v>
      </c>
    </row>
    <row r="90">
      <c r="D90" s="16">
        <f>+I15</f>
        <v>134884</v>
      </c>
      <c r="M90" s="14">
        <f>Q14</f>
        <v>6</v>
      </c>
    </row>
    <row r="91">
      <c r="D91" s="16">
        <f>+D16</f>
        <v>55</v>
      </c>
      <c r="M91" s="14">
        <f>R14</f>
        <v>2024</v>
      </c>
    </row>
    <row r="92">
      <c r="D92" s="16">
        <f>+E16</f>
        <v>5</v>
      </c>
      <c r="M92" s="14">
        <f>S14</f>
        <v>11137</v>
      </c>
    </row>
    <row r="93">
      <c r="D93" s="16">
        <f>+F16</f>
        <v>9</v>
      </c>
      <c r="M93" s="14">
        <f>M15</f>
        <v>1000</v>
      </c>
    </row>
    <row r="94">
      <c r="D94" s="16">
        <f>+G16</f>
        <v>1900</v>
      </c>
      <c r="M94" s="14">
        <f>N15</f>
        <v>5</v>
      </c>
    </row>
    <row r="95">
      <c r="D95" s="16">
        <f>+H16</f>
        <v>111000</v>
      </c>
      <c r="M95" s="14">
        <f>O15</f>
        <v>1</v>
      </c>
    </row>
    <row r="96">
      <c r="D96" s="16">
        <f>+I16</f>
        <v>186547</v>
      </c>
      <c r="M96" s="14">
        <f>P15</f>
        <v>17</v>
      </c>
    </row>
    <row r="97">
      <c r="D97" s="16">
        <f>+D17</f>
        <v>60</v>
      </c>
      <c r="M97" s="14">
        <f>Q15</f>
        <v>2</v>
      </c>
    </row>
    <row r="98">
      <c r="D98" s="16">
        <f>+E17</f>
        <v>11</v>
      </c>
      <c r="M98" s="14">
        <f>R15</f>
        <v>2022</v>
      </c>
    </row>
    <row r="99">
      <c r="D99" s="16">
        <f>+F17</f>
        <v>4</v>
      </c>
      <c r="M99" s="14">
        <f>S15</f>
        <v>18224</v>
      </c>
    </row>
    <row r="100">
      <c r="D100" s="16">
        <f>+G17</f>
        <v>1917</v>
      </c>
      <c r="M100" s="14">
        <f>M16</f>
        <v>1100</v>
      </c>
    </row>
    <row r="101">
      <c r="D101" s="16">
        <f>+H17</f>
        <v>121000</v>
      </c>
      <c r="M101" s="14">
        <f>N16</f>
        <v>35</v>
      </c>
    </row>
    <row r="102">
      <c r="D102" s="16">
        <f>+I17</f>
        <v>181537</v>
      </c>
      <c r="M102" s="14">
        <f>O16</f>
        <v>1</v>
      </c>
    </row>
    <row r="103">
      <c r="D103" s="16">
        <f>+D18</f>
        <v>65</v>
      </c>
      <c r="M103" s="14">
        <f>P16</f>
        <v>2</v>
      </c>
    </row>
    <row r="104">
      <c r="D104" s="16">
        <f>+E18</f>
        <v>24</v>
      </c>
      <c r="M104" s="14">
        <f>Q16</f>
        <v>8</v>
      </c>
    </row>
    <row r="105">
      <c r="D105" s="16">
        <f>+F18</f>
        <v>2</v>
      </c>
      <c r="M105" s="14">
        <f>R16</f>
        <v>2020</v>
      </c>
    </row>
    <row r="106">
      <c r="D106" s="16">
        <f>+G18</f>
        <v>2016</v>
      </c>
      <c r="M106" s="14">
        <f>S16</f>
        <v>14933</v>
      </c>
    </row>
    <row r="107">
      <c r="D107" s="16">
        <f>+H18</f>
        <v>131000</v>
      </c>
      <c r="M107" s="14">
        <f>M17</f>
        <v>1200</v>
      </c>
    </row>
    <row r="108">
      <c r="D108" s="16">
        <f>+I18</f>
        <v>155644</v>
      </c>
      <c r="M108" s="14">
        <f>N17</f>
        <v>25</v>
      </c>
    </row>
    <row r="109">
      <c r="D109" s="16">
        <f>+D19</f>
        <v>70</v>
      </c>
      <c r="M109" s="14">
        <f>O17</f>
        <v>1</v>
      </c>
    </row>
    <row r="110">
      <c r="D110" s="16">
        <f>+E19</f>
        <v>26</v>
      </c>
      <c r="M110" s="14">
        <f>P17</f>
        <v>7</v>
      </c>
    </row>
    <row r="111">
      <c r="D111" s="16">
        <f>+F19</f>
        <v>7</v>
      </c>
      <c r="M111" s="14">
        <f>Q17</f>
        <v>7</v>
      </c>
    </row>
    <row r="112">
      <c r="D112" s="16">
        <f>+G19</f>
        <v>1960</v>
      </c>
      <c r="M112" s="14">
        <f>R17</f>
        <v>2020</v>
      </c>
    </row>
    <row r="113">
      <c r="D113" s="16">
        <f>+H19</f>
        <v>141000</v>
      </c>
      <c r="M113" s="14">
        <f>S17</f>
        <v>14626</v>
      </c>
    </row>
    <row r="114">
      <c r="D114" s="16">
        <f>+I19</f>
        <v>185800</v>
      </c>
      <c r="M114" s="14">
        <f>M18</f>
        <v>1300</v>
      </c>
    </row>
    <row r="115">
      <c r="D115" s="16">
        <f>+D20</f>
        <v>75</v>
      </c>
      <c r="M115" s="14">
        <f>N18</f>
        <v>5</v>
      </c>
    </row>
    <row r="116">
      <c r="D116" s="16">
        <f>+E20</f>
        <v>8</v>
      </c>
      <c r="M116" s="14">
        <f>O18</f>
        <v>3</v>
      </c>
    </row>
    <row r="117">
      <c r="D117" s="16">
        <f>+F20</f>
        <v>12</v>
      </c>
      <c r="M117" s="14">
        <f>P18</f>
        <v>15</v>
      </c>
    </row>
    <row r="118">
      <c r="D118" s="16">
        <f>+G20</f>
        <v>1962</v>
      </c>
      <c r="M118" s="14">
        <f>Q18</f>
        <v>12</v>
      </c>
    </row>
    <row r="119">
      <c r="D119" s="16">
        <f>+H20</f>
        <v>151000</v>
      </c>
      <c r="M119" s="14">
        <f>R18</f>
        <v>2021</v>
      </c>
    </row>
    <row r="120">
      <c r="D120" s="16">
        <f>+I20</f>
        <v>114513</v>
      </c>
      <c r="M120" s="14">
        <f>S18</f>
        <v>17531</v>
      </c>
    </row>
    <row r="121">
      <c r="D121" s="16">
        <f>+D21</f>
        <v>80</v>
      </c>
      <c r="M121" s="14">
        <f>M19</f>
        <v>1400</v>
      </c>
    </row>
    <row r="122">
      <c r="D122" s="16">
        <f>+E21</f>
        <v>30</v>
      </c>
      <c r="M122" s="14">
        <f>N19</f>
        <v>100</v>
      </c>
    </row>
    <row r="123">
      <c r="D123" s="16">
        <f>+F21</f>
        <v>1</v>
      </c>
      <c r="M123" s="14">
        <f>O19</f>
        <v>3</v>
      </c>
    </row>
    <row r="124">
      <c r="D124" s="16">
        <f>+G21</f>
        <v>1914</v>
      </c>
      <c r="M124" s="14">
        <f>P19</f>
        <v>24</v>
      </c>
    </row>
    <row r="125">
      <c r="D125" s="16">
        <f>+H21</f>
        <v>161000</v>
      </c>
      <c r="M125" s="14">
        <f>Q19</f>
        <v>12</v>
      </c>
    </row>
    <row r="126">
      <c r="D126" s="16">
        <f>+I21</f>
        <v>143818</v>
      </c>
      <c r="M126" s="14">
        <f>R19</f>
        <v>2024</v>
      </c>
    </row>
    <row r="127">
      <c r="D127" s="16">
        <f>+D22</f>
        <v>85</v>
      </c>
      <c r="M127" s="14">
        <f>S19</f>
        <v>15017</v>
      </c>
    </row>
    <row r="128">
      <c r="D128" s="16">
        <f>+E22</f>
        <v>11</v>
      </c>
      <c r="M128" s="14">
        <f>M20</f>
        <v>1500</v>
      </c>
    </row>
    <row r="129">
      <c r="D129" s="16">
        <f>+F22</f>
        <v>2</v>
      </c>
      <c r="M129" s="14">
        <f>N20</f>
        <v>35</v>
      </c>
    </row>
    <row r="130">
      <c r="D130" s="16">
        <f>+G22</f>
        <v>1999</v>
      </c>
      <c r="M130" s="14">
        <f>O20</f>
        <v>3</v>
      </c>
    </row>
    <row r="131">
      <c r="D131" s="16">
        <f>+H22</f>
        <v>171000</v>
      </c>
      <c r="M131" s="14">
        <f>P20</f>
        <v>26</v>
      </c>
    </row>
    <row r="132">
      <c r="D132" s="16">
        <f>+I22</f>
        <v>158903</v>
      </c>
      <c r="M132" s="14">
        <f>Q20</f>
        <v>9</v>
      </c>
    </row>
    <row r="133">
      <c r="D133" s="16">
        <f>+D23</f>
        <v>90</v>
      </c>
      <c r="M133" s="14">
        <f>R20</f>
        <v>2022</v>
      </c>
    </row>
    <row r="134">
      <c r="D134" s="16">
        <f>+E23</f>
        <v>14</v>
      </c>
      <c r="M134" s="14">
        <f>S20</f>
        <v>15520</v>
      </c>
    </row>
    <row r="135">
      <c r="D135" s="16">
        <f>+F23</f>
        <v>6</v>
      </c>
      <c r="M135" s="14">
        <f>M21</f>
        <v>1600</v>
      </c>
    </row>
    <row r="136">
      <c r="D136" s="16">
        <f>+G23</f>
        <v>1938</v>
      </c>
      <c r="M136" s="14">
        <f>N21</f>
        <v>25</v>
      </c>
    </row>
    <row r="137">
      <c r="D137" s="16">
        <f>+H23</f>
        <v>181000</v>
      </c>
      <c r="M137" s="14">
        <f>O21</f>
        <v>3</v>
      </c>
    </row>
    <row r="138">
      <c r="D138" s="16">
        <f>+I23</f>
        <v>187577</v>
      </c>
      <c r="M138" s="14">
        <f>P21</f>
        <v>13</v>
      </c>
    </row>
    <row r="139">
      <c r="D139" s="16">
        <f>+D24</f>
        <v>95</v>
      </c>
      <c r="M139" s="14">
        <f>Q21</f>
        <v>12</v>
      </c>
    </row>
    <row r="140">
      <c r="D140" s="16">
        <f>+E24</f>
        <v>2</v>
      </c>
      <c r="M140" s="14">
        <f>R21</f>
        <v>2020</v>
      </c>
    </row>
    <row r="141">
      <c r="D141" s="16">
        <f>+F24</f>
        <v>8</v>
      </c>
      <c r="M141" s="14">
        <f>S21</f>
        <v>15715</v>
      </c>
    </row>
    <row r="142">
      <c r="D142" s="16">
        <f>+G24</f>
        <v>1976</v>
      </c>
      <c r="M142" s="14">
        <f>M22</f>
        <v>1700</v>
      </c>
    </row>
    <row r="143">
      <c r="D143" s="16">
        <f>+H24</f>
        <v>191000</v>
      </c>
      <c r="M143" s="14">
        <f>N22</f>
        <v>35</v>
      </c>
    </row>
    <row r="144">
      <c r="D144" s="16">
        <f>+I24</f>
        <v>159280</v>
      </c>
      <c r="M144" s="14">
        <f>O22</f>
        <v>2</v>
      </c>
    </row>
    <row r="145">
      <c r="D145" s="16">
        <f>+D25</f>
        <v>100</v>
      </c>
      <c r="M145" s="14">
        <f>P22</f>
        <v>24</v>
      </c>
    </row>
    <row r="146">
      <c r="D146" s="16">
        <f>+E25</f>
        <v>27</v>
      </c>
      <c r="M146" s="14">
        <f>Q22</f>
        <v>12</v>
      </c>
    </row>
    <row r="147">
      <c r="D147" s="16">
        <f>+F25</f>
        <v>3</v>
      </c>
      <c r="M147" s="14">
        <f>R22</f>
        <v>2021</v>
      </c>
    </row>
    <row r="148">
      <c r="D148" s="16">
        <f>+G25</f>
        <v>1941</v>
      </c>
      <c r="M148" s="14">
        <f>S22</f>
        <v>15740</v>
      </c>
    </row>
    <row r="149">
      <c r="D149" s="16">
        <f>+H25</f>
        <v>201000</v>
      </c>
      <c r="M149" s="14">
        <f>M23</f>
        <v>1800</v>
      </c>
    </row>
    <row r="150">
      <c r="D150" s="16">
        <f>+I25</f>
        <v>145867</v>
      </c>
      <c r="M150" s="14">
        <f>N23</f>
        <v>34</v>
      </c>
    </row>
    <row r="151">
      <c r="M151" s="14">
        <f>O23</f>
        <v>3</v>
      </c>
    </row>
    <row r="152">
      <c r="M152" s="14">
        <f>P23</f>
        <v>25</v>
      </c>
    </row>
    <row r="153">
      <c r="M153" s="14">
        <f>Q23</f>
        <v>7</v>
      </c>
    </row>
    <row r="154">
      <c r="M154" s="14">
        <f>R23</f>
        <v>2020</v>
      </c>
    </row>
    <row r="155">
      <c r="M155" s="14">
        <f>S23</f>
        <v>14721</v>
      </c>
    </row>
    <row r="156">
      <c r="M156" s="14">
        <f>M24</f>
        <v>1900</v>
      </c>
    </row>
    <row r="157">
      <c r="M157" s="14">
        <f>N24</f>
        <v>25</v>
      </c>
    </row>
    <row r="158">
      <c r="M158" s="14">
        <f>O24</f>
        <v>3</v>
      </c>
    </row>
    <row r="159">
      <c r="M159" s="14">
        <f>P24</f>
        <v>20</v>
      </c>
    </row>
    <row r="160">
      <c r="M160" s="14">
        <f>Q24</f>
        <v>12</v>
      </c>
    </row>
    <row r="161">
      <c r="M161" s="14">
        <f>R24</f>
        <v>2023</v>
      </c>
    </row>
    <row r="162">
      <c r="M162" s="14">
        <f>S24</f>
        <v>11362</v>
      </c>
    </row>
    <row r="163">
      <c r="M163" s="14">
        <f>M25</f>
        <v>2000</v>
      </c>
    </row>
    <row r="164">
      <c r="M164" s="14">
        <f>N25</f>
        <v>34</v>
      </c>
    </row>
    <row r="165">
      <c r="M165" s="14">
        <f>O25</f>
        <v>3</v>
      </c>
    </row>
    <row r="166">
      <c r="M166" s="14">
        <f>P25</f>
        <v>20</v>
      </c>
    </row>
    <row r="167">
      <c r="M167" s="14">
        <f>Q25</f>
        <v>6</v>
      </c>
    </row>
    <row r="168">
      <c r="M168" s="14">
        <f>R25</f>
        <v>2021</v>
      </c>
    </row>
    <row r="169">
      <c r="M169" s="14">
        <f>S25</f>
        <v>11442</v>
      </c>
    </row>
  </sheetData>
  <mergeCells count="2">
    <mergeCell ref="E4:G4"/>
    <mergeCell ref="P4:R4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5.38"/>
    <col customWidth="1" min="13" max="13" width="15.38"/>
    <col customWidth="1" min="14" max="14" width="14.38"/>
    <col customWidth="1" min="15" max="15" width="15.88"/>
    <col customWidth="1" min="17" max="17" width="13.25"/>
    <col customWidth="1" min="19" max="19" width="13.25"/>
    <col customWidth="1" min="21" max="21" width="15.88"/>
    <col customWidth="1" min="24" max="24" width="22.38"/>
    <col customWidth="1" min="25" max="26" width="14.38"/>
    <col customWidth="1" min="44" max="44" width="13.75"/>
  </cols>
  <sheetData>
    <row r="3">
      <c r="D3" s="9" t="s">
        <v>7</v>
      </c>
      <c r="F3" s="6" t="s">
        <v>21</v>
      </c>
      <c r="M3" s="9" t="s">
        <v>9</v>
      </c>
      <c r="Q3" s="6" t="s">
        <v>21</v>
      </c>
    </row>
    <row r="4">
      <c r="D4" s="6" t="s">
        <v>8</v>
      </c>
      <c r="E4" s="1" t="s">
        <v>0</v>
      </c>
      <c r="F4" s="2"/>
      <c r="G4" s="3"/>
      <c r="M4" s="6" t="s">
        <v>8</v>
      </c>
      <c r="P4" s="11" t="s">
        <v>11</v>
      </c>
      <c r="Q4" s="2"/>
      <c r="R4" s="3"/>
    </row>
    <row r="5">
      <c r="C5" s="12" t="s">
        <v>12</v>
      </c>
      <c r="D5" s="4" t="s">
        <v>13</v>
      </c>
      <c r="E5" s="4" t="s">
        <v>1</v>
      </c>
      <c r="F5" s="4" t="s">
        <v>2</v>
      </c>
      <c r="G5" s="4" t="s">
        <v>3</v>
      </c>
      <c r="H5" s="4" t="s">
        <v>4</v>
      </c>
      <c r="I5" s="4" t="s">
        <v>14</v>
      </c>
      <c r="J5" s="4" t="s">
        <v>15</v>
      </c>
      <c r="L5" s="12" t="s">
        <v>12</v>
      </c>
      <c r="M5" s="13" t="s">
        <v>16</v>
      </c>
      <c r="N5" s="13" t="s">
        <v>17</v>
      </c>
      <c r="O5" s="13" t="s">
        <v>18</v>
      </c>
      <c r="P5" s="13" t="s">
        <v>1</v>
      </c>
      <c r="Q5" s="13" t="s">
        <v>2</v>
      </c>
      <c r="R5" s="13" t="s">
        <v>3</v>
      </c>
      <c r="S5" s="13" t="s">
        <v>19</v>
      </c>
      <c r="T5" s="13" t="s">
        <v>15</v>
      </c>
    </row>
    <row r="6">
      <c r="C6" s="6">
        <v>0.0</v>
      </c>
      <c r="D6" s="5">
        <v>5.0</v>
      </c>
      <c r="E6" s="5">
        <v>24.0</v>
      </c>
      <c r="F6" s="5">
        <v>12.0</v>
      </c>
      <c r="G6" s="5">
        <v>1924.0</v>
      </c>
      <c r="H6" s="5">
        <v>11000.0</v>
      </c>
      <c r="I6" s="5">
        <v>166689.0</v>
      </c>
      <c r="J6" s="5">
        <v>1.0</v>
      </c>
      <c r="L6" s="6">
        <v>0.0</v>
      </c>
      <c r="M6" s="14">
        <v>100.0</v>
      </c>
      <c r="N6" s="14">
        <v>5.0</v>
      </c>
      <c r="O6" s="14">
        <v>3.0</v>
      </c>
      <c r="P6" s="14">
        <v>8.0</v>
      </c>
      <c r="Q6" s="14">
        <v>10.0</v>
      </c>
      <c r="R6" s="14">
        <v>2020.0</v>
      </c>
      <c r="S6" s="14">
        <v>19400.0</v>
      </c>
      <c r="T6" s="14">
        <v>1.0</v>
      </c>
    </row>
    <row r="7">
      <c r="C7" s="6">
        <v>1.0</v>
      </c>
      <c r="D7" s="5">
        <v>10.0</v>
      </c>
      <c r="E7" s="5">
        <v>25.0</v>
      </c>
      <c r="F7" s="5">
        <v>2.0</v>
      </c>
      <c r="G7" s="5">
        <v>1911.0</v>
      </c>
      <c r="H7" s="5">
        <v>21000.0</v>
      </c>
      <c r="I7" s="5">
        <v>151990.0</v>
      </c>
      <c r="J7" s="5">
        <v>1.0</v>
      </c>
      <c r="L7" s="6">
        <v>1.0</v>
      </c>
      <c r="M7" s="14">
        <v>200.0</v>
      </c>
      <c r="N7" s="14">
        <v>25.0</v>
      </c>
      <c r="O7" s="14">
        <v>1.0</v>
      </c>
      <c r="P7" s="14">
        <v>21.0</v>
      </c>
      <c r="Q7" s="14">
        <v>9.0</v>
      </c>
      <c r="R7" s="14">
        <v>2024.0</v>
      </c>
      <c r="S7" s="14">
        <v>16991.0</v>
      </c>
      <c r="T7" s="14">
        <v>1.0</v>
      </c>
    </row>
    <row r="8">
      <c r="C8" s="6">
        <v>2.0</v>
      </c>
      <c r="D8" s="5">
        <v>15.0</v>
      </c>
      <c r="E8" s="5">
        <v>31.0</v>
      </c>
      <c r="F8" s="5">
        <v>1.0</v>
      </c>
      <c r="G8" s="5">
        <v>2024.0</v>
      </c>
      <c r="H8" s="5">
        <v>31000.0</v>
      </c>
      <c r="I8" s="5">
        <v>155022.0</v>
      </c>
      <c r="J8" s="5">
        <v>1.0</v>
      </c>
      <c r="L8" s="6">
        <v>2.0</v>
      </c>
      <c r="M8" s="14">
        <v>300.0</v>
      </c>
      <c r="N8" s="14">
        <v>5.0</v>
      </c>
      <c r="O8" s="14">
        <v>3.0</v>
      </c>
      <c r="P8" s="14">
        <v>28.0</v>
      </c>
      <c r="Q8" s="14">
        <v>3.0</v>
      </c>
      <c r="R8" s="14">
        <v>2021.0</v>
      </c>
      <c r="S8" s="14">
        <v>10242.0</v>
      </c>
      <c r="T8" s="14">
        <v>1.0</v>
      </c>
    </row>
    <row r="9">
      <c r="C9" s="6">
        <v>3.0</v>
      </c>
      <c r="D9" s="5">
        <v>20.0</v>
      </c>
      <c r="E9" s="5">
        <v>26.0</v>
      </c>
      <c r="F9" s="5">
        <v>2.0</v>
      </c>
      <c r="G9" s="5">
        <v>1974.0</v>
      </c>
      <c r="H9" s="5">
        <v>41000.0</v>
      </c>
      <c r="I9" s="5">
        <v>150194.0</v>
      </c>
      <c r="J9" s="5">
        <v>1.0</v>
      </c>
      <c r="L9" s="6">
        <v>3.0</v>
      </c>
      <c r="M9" s="14">
        <v>400.0</v>
      </c>
      <c r="N9" s="14">
        <v>100.0</v>
      </c>
      <c r="O9" s="14">
        <v>1.0</v>
      </c>
      <c r="P9" s="14">
        <v>27.0</v>
      </c>
      <c r="Q9" s="14">
        <v>1.0</v>
      </c>
      <c r="R9" s="14">
        <v>2023.0</v>
      </c>
      <c r="S9" s="14">
        <v>13588.0</v>
      </c>
      <c r="T9" s="14">
        <v>1.0</v>
      </c>
    </row>
    <row r="10">
      <c r="C10" s="6">
        <v>4.0</v>
      </c>
      <c r="D10" s="5">
        <v>25.0</v>
      </c>
      <c r="E10" s="5">
        <v>14.0</v>
      </c>
      <c r="F10" s="5">
        <v>4.0</v>
      </c>
      <c r="G10" s="5">
        <v>1966.0</v>
      </c>
      <c r="H10" s="5">
        <v>51000.0</v>
      </c>
      <c r="I10" s="5">
        <v>106556.0</v>
      </c>
      <c r="J10" s="5">
        <v>1.0</v>
      </c>
      <c r="L10" s="6">
        <v>4.0</v>
      </c>
      <c r="M10" s="14">
        <v>500.0</v>
      </c>
      <c r="N10" s="14">
        <v>5.0</v>
      </c>
      <c r="O10" s="14">
        <v>3.0</v>
      </c>
      <c r="P10" s="14">
        <v>27.0</v>
      </c>
      <c r="Q10" s="14">
        <v>2.0</v>
      </c>
      <c r="R10" s="14">
        <v>2021.0</v>
      </c>
      <c r="S10" s="14">
        <v>15003.0</v>
      </c>
      <c r="T10" s="14">
        <v>1.0</v>
      </c>
    </row>
    <row r="11">
      <c r="C11" s="6">
        <v>5.0</v>
      </c>
      <c r="D11" s="5">
        <v>30.0</v>
      </c>
      <c r="E11" s="5">
        <v>20.0</v>
      </c>
      <c r="F11" s="5">
        <v>5.0</v>
      </c>
      <c r="G11" s="5">
        <v>1986.0</v>
      </c>
      <c r="H11" s="5">
        <v>61000.0</v>
      </c>
      <c r="I11" s="5">
        <v>188906.0</v>
      </c>
      <c r="J11" s="5">
        <v>1.0</v>
      </c>
      <c r="L11" s="6">
        <v>5.0</v>
      </c>
      <c r="M11" s="14">
        <v>600.0</v>
      </c>
      <c r="N11" s="14">
        <v>35.0</v>
      </c>
      <c r="O11" s="14">
        <v>3.0</v>
      </c>
      <c r="P11" s="14">
        <v>2.0</v>
      </c>
      <c r="Q11" s="14">
        <v>11.0</v>
      </c>
      <c r="R11" s="14">
        <v>2021.0</v>
      </c>
      <c r="S11" s="14">
        <v>13799.0</v>
      </c>
      <c r="T11" s="14">
        <v>1.0</v>
      </c>
    </row>
    <row r="12">
      <c r="C12" s="6">
        <v>6.0</v>
      </c>
      <c r="D12" s="5">
        <v>35.0</v>
      </c>
      <c r="E12" s="5">
        <v>16.0</v>
      </c>
      <c r="F12" s="5">
        <v>7.0</v>
      </c>
      <c r="G12" s="5">
        <v>1935.0</v>
      </c>
      <c r="H12" s="5">
        <v>71000.0</v>
      </c>
      <c r="I12" s="5">
        <v>109036.0</v>
      </c>
      <c r="J12" s="5">
        <v>1.0</v>
      </c>
      <c r="L12" s="6">
        <v>6.0</v>
      </c>
      <c r="M12" s="14">
        <v>700.0</v>
      </c>
      <c r="N12" s="14">
        <v>5.0</v>
      </c>
      <c r="O12" s="14">
        <v>1.0</v>
      </c>
      <c r="P12" s="14">
        <v>23.0</v>
      </c>
      <c r="Q12" s="14">
        <v>9.0</v>
      </c>
      <c r="R12" s="14">
        <v>2024.0</v>
      </c>
      <c r="S12" s="14">
        <v>12336.0</v>
      </c>
      <c r="T12" s="14">
        <v>1.0</v>
      </c>
    </row>
    <row r="13">
      <c r="C13" s="6">
        <v>7.0</v>
      </c>
      <c r="D13" s="5">
        <v>40.0</v>
      </c>
      <c r="E13" s="5">
        <v>28.0</v>
      </c>
      <c r="F13" s="5">
        <v>3.0</v>
      </c>
      <c r="G13" s="5">
        <v>1935.0</v>
      </c>
      <c r="H13" s="5">
        <v>81000.0</v>
      </c>
      <c r="I13" s="5">
        <v>150219.0</v>
      </c>
      <c r="J13" s="5">
        <v>1.0</v>
      </c>
      <c r="L13" s="6">
        <v>7.0</v>
      </c>
      <c r="M13" s="14">
        <v>800.0</v>
      </c>
      <c r="N13" s="14">
        <v>25.0</v>
      </c>
      <c r="O13" s="14">
        <v>3.0</v>
      </c>
      <c r="P13" s="14">
        <v>20.0</v>
      </c>
      <c r="Q13" s="14">
        <v>2.0</v>
      </c>
      <c r="R13" s="14">
        <v>2020.0</v>
      </c>
      <c r="S13" s="14">
        <v>12680.0</v>
      </c>
      <c r="T13" s="14">
        <v>1.0</v>
      </c>
    </row>
    <row r="14">
      <c r="C14" s="6">
        <v>8.0</v>
      </c>
      <c r="D14" s="5">
        <v>45.0</v>
      </c>
      <c r="E14" s="5">
        <v>3.0</v>
      </c>
      <c r="F14" s="5">
        <v>10.0</v>
      </c>
      <c r="G14" s="5">
        <v>2023.0</v>
      </c>
      <c r="H14" s="5">
        <v>91000.0</v>
      </c>
      <c r="I14" s="5">
        <v>163098.0</v>
      </c>
      <c r="J14" s="5">
        <v>1.0</v>
      </c>
      <c r="L14" s="6">
        <v>8.0</v>
      </c>
      <c r="M14" s="14">
        <v>900.0</v>
      </c>
      <c r="N14" s="14">
        <v>100.0</v>
      </c>
      <c r="O14" s="14">
        <v>3.0</v>
      </c>
      <c r="P14" s="14">
        <v>13.0</v>
      </c>
      <c r="Q14" s="14">
        <v>6.0</v>
      </c>
      <c r="R14" s="14">
        <v>2024.0</v>
      </c>
      <c r="S14" s="14">
        <v>11137.0</v>
      </c>
      <c r="T14" s="14">
        <v>1.0</v>
      </c>
    </row>
    <row r="15">
      <c r="C15" s="6">
        <v>9.0</v>
      </c>
      <c r="D15" s="5">
        <v>50.0</v>
      </c>
      <c r="E15" s="5">
        <v>4.0</v>
      </c>
      <c r="F15" s="5">
        <v>10.0</v>
      </c>
      <c r="G15" s="5">
        <v>1941.0</v>
      </c>
      <c r="H15" s="5">
        <v>101000.0</v>
      </c>
      <c r="I15" s="5">
        <v>134884.0</v>
      </c>
      <c r="J15" s="5">
        <v>1.0</v>
      </c>
      <c r="L15" s="6">
        <v>9.0</v>
      </c>
      <c r="M15" s="14">
        <v>1000.0</v>
      </c>
      <c r="N15" s="14">
        <v>5.0</v>
      </c>
      <c r="O15" s="14">
        <v>1.0</v>
      </c>
      <c r="P15" s="14">
        <v>17.0</v>
      </c>
      <c r="Q15" s="14">
        <v>2.0</v>
      </c>
      <c r="R15" s="14">
        <v>2022.0</v>
      </c>
      <c r="S15" s="14">
        <v>18224.0</v>
      </c>
      <c r="T15" s="14">
        <v>1.0</v>
      </c>
    </row>
    <row r="16">
      <c r="C16" s="6">
        <v>10.0</v>
      </c>
      <c r="D16" s="5">
        <v>55.0</v>
      </c>
      <c r="E16" s="5">
        <v>5.0</v>
      </c>
      <c r="F16" s="5">
        <v>9.0</v>
      </c>
      <c r="G16" s="5">
        <v>1900.0</v>
      </c>
      <c r="H16" s="5">
        <v>111000.0</v>
      </c>
      <c r="I16" s="5">
        <v>186547.0</v>
      </c>
      <c r="J16" s="5">
        <v>1.0</v>
      </c>
      <c r="L16" s="6">
        <v>10.0</v>
      </c>
      <c r="M16" s="14">
        <v>1100.0</v>
      </c>
      <c r="N16" s="14">
        <v>35.0</v>
      </c>
      <c r="O16" s="14">
        <v>1.0</v>
      </c>
      <c r="P16" s="14">
        <v>2.0</v>
      </c>
      <c r="Q16" s="14">
        <v>8.0</v>
      </c>
      <c r="R16" s="14">
        <v>2020.0</v>
      </c>
      <c r="S16" s="14">
        <v>14933.0</v>
      </c>
      <c r="T16" s="14">
        <v>1.0</v>
      </c>
    </row>
    <row r="17">
      <c r="C17" s="6">
        <v>11.0</v>
      </c>
      <c r="D17" s="5">
        <v>60.0</v>
      </c>
      <c r="E17" s="5">
        <v>11.0</v>
      </c>
      <c r="F17" s="5">
        <v>4.0</v>
      </c>
      <c r="G17" s="5">
        <v>1917.0</v>
      </c>
      <c r="H17" s="5">
        <v>121000.0</v>
      </c>
      <c r="I17" s="5">
        <v>181537.0</v>
      </c>
      <c r="J17" s="5">
        <v>1.0</v>
      </c>
      <c r="L17" s="6">
        <v>11.0</v>
      </c>
      <c r="M17" s="14">
        <v>1200.0</v>
      </c>
      <c r="N17" s="14">
        <v>25.0</v>
      </c>
      <c r="O17" s="14">
        <v>1.0</v>
      </c>
      <c r="P17" s="14">
        <v>7.0</v>
      </c>
      <c r="Q17" s="14">
        <v>7.0</v>
      </c>
      <c r="R17" s="14">
        <v>2020.0</v>
      </c>
      <c r="S17" s="14">
        <v>14626.0</v>
      </c>
      <c r="T17" s="14">
        <v>1.0</v>
      </c>
    </row>
    <row r="18">
      <c r="C18" s="6">
        <v>12.0</v>
      </c>
      <c r="D18" s="5">
        <v>65.0</v>
      </c>
      <c r="E18" s="5">
        <v>24.0</v>
      </c>
      <c r="F18" s="5">
        <v>2.0</v>
      </c>
      <c r="G18" s="5">
        <v>2016.0</v>
      </c>
      <c r="H18" s="5">
        <v>131000.0</v>
      </c>
      <c r="I18" s="5">
        <v>155644.0</v>
      </c>
      <c r="J18" s="5">
        <v>1.0</v>
      </c>
      <c r="L18" s="6">
        <v>12.0</v>
      </c>
      <c r="M18" s="14">
        <v>1300.0</v>
      </c>
      <c r="N18" s="14">
        <v>5.0</v>
      </c>
      <c r="O18" s="14">
        <v>3.0</v>
      </c>
      <c r="P18" s="14">
        <v>15.0</v>
      </c>
      <c r="Q18" s="14">
        <v>12.0</v>
      </c>
      <c r="R18" s="14">
        <v>2021.0</v>
      </c>
      <c r="S18" s="14">
        <v>17531.0</v>
      </c>
      <c r="T18" s="14">
        <v>1.0</v>
      </c>
    </row>
    <row r="19">
      <c r="C19" s="6">
        <v>13.0</v>
      </c>
      <c r="D19" s="5">
        <v>70.0</v>
      </c>
      <c r="E19" s="5">
        <v>26.0</v>
      </c>
      <c r="F19" s="5">
        <v>7.0</v>
      </c>
      <c r="G19" s="5">
        <v>1960.0</v>
      </c>
      <c r="H19" s="5">
        <v>141000.0</v>
      </c>
      <c r="I19" s="5">
        <v>185800.0</v>
      </c>
      <c r="J19" s="5">
        <v>1.0</v>
      </c>
      <c r="L19" s="6">
        <v>13.0</v>
      </c>
      <c r="M19" s="14">
        <v>1400.0</v>
      </c>
      <c r="N19" s="14">
        <v>100.0</v>
      </c>
      <c r="O19" s="14">
        <v>3.0</v>
      </c>
      <c r="P19" s="14">
        <v>24.0</v>
      </c>
      <c r="Q19" s="14">
        <v>12.0</v>
      </c>
      <c r="R19" s="14">
        <v>2024.0</v>
      </c>
      <c r="S19" s="14">
        <v>15017.0</v>
      </c>
      <c r="T19" s="14">
        <v>1.0</v>
      </c>
    </row>
    <row r="20">
      <c r="C20" s="6">
        <v>14.0</v>
      </c>
      <c r="D20" s="5">
        <v>75.0</v>
      </c>
      <c r="E20" s="5">
        <v>8.0</v>
      </c>
      <c r="F20" s="5">
        <v>12.0</v>
      </c>
      <c r="G20" s="5">
        <v>1962.0</v>
      </c>
      <c r="H20" s="5">
        <v>151000.0</v>
      </c>
      <c r="I20" s="5">
        <v>114513.0</v>
      </c>
      <c r="J20" s="5">
        <v>1.0</v>
      </c>
      <c r="L20" s="6">
        <v>14.0</v>
      </c>
      <c r="M20" s="14">
        <v>1500.0</v>
      </c>
      <c r="N20" s="14">
        <v>35.0</v>
      </c>
      <c r="O20" s="14">
        <v>3.0</v>
      </c>
      <c r="P20" s="14">
        <v>26.0</v>
      </c>
      <c r="Q20" s="14">
        <v>9.0</v>
      </c>
      <c r="R20" s="14">
        <v>2022.0</v>
      </c>
      <c r="S20" s="14">
        <v>15520.0</v>
      </c>
      <c r="T20" s="14">
        <v>1.0</v>
      </c>
    </row>
    <row r="21">
      <c r="C21" s="6">
        <v>15.0</v>
      </c>
      <c r="D21" s="5">
        <v>80.0</v>
      </c>
      <c r="E21" s="5">
        <v>30.0</v>
      </c>
      <c r="F21" s="5">
        <v>1.0</v>
      </c>
      <c r="G21" s="5">
        <v>1914.0</v>
      </c>
      <c r="H21" s="5">
        <v>161000.0</v>
      </c>
      <c r="I21" s="5">
        <v>143818.0</v>
      </c>
      <c r="J21" s="5">
        <v>1.0</v>
      </c>
      <c r="L21" s="6">
        <v>15.0</v>
      </c>
      <c r="M21" s="14">
        <v>1600.0</v>
      </c>
      <c r="N21" s="14">
        <v>25.0</v>
      </c>
      <c r="O21" s="14">
        <v>3.0</v>
      </c>
      <c r="P21" s="14">
        <v>13.0</v>
      </c>
      <c r="Q21" s="14">
        <v>12.0</v>
      </c>
      <c r="R21" s="14">
        <v>2020.0</v>
      </c>
      <c r="S21" s="14">
        <v>15715.0</v>
      </c>
      <c r="T21" s="14">
        <v>1.0</v>
      </c>
    </row>
    <row r="22">
      <c r="C22" s="6">
        <v>16.0</v>
      </c>
      <c r="D22" s="5">
        <v>85.0</v>
      </c>
      <c r="E22" s="5">
        <v>11.0</v>
      </c>
      <c r="F22" s="5">
        <v>2.0</v>
      </c>
      <c r="G22" s="5">
        <v>1999.0</v>
      </c>
      <c r="H22" s="5">
        <v>171000.0</v>
      </c>
      <c r="I22" s="5">
        <v>158903.0</v>
      </c>
      <c r="J22" s="5">
        <v>1.0</v>
      </c>
      <c r="L22" s="6">
        <v>16.0</v>
      </c>
      <c r="M22" s="14">
        <v>1700.0</v>
      </c>
      <c r="N22" s="14">
        <v>35.0</v>
      </c>
      <c r="O22" s="14">
        <v>2.0</v>
      </c>
      <c r="P22" s="14">
        <v>24.0</v>
      </c>
      <c r="Q22" s="14">
        <v>12.0</v>
      </c>
      <c r="R22" s="14">
        <v>2021.0</v>
      </c>
      <c r="S22" s="14">
        <v>15740.0</v>
      </c>
      <c r="T22" s="14">
        <v>1.0</v>
      </c>
    </row>
    <row r="23">
      <c r="C23" s="6">
        <v>17.0</v>
      </c>
      <c r="D23" s="5">
        <v>90.0</v>
      </c>
      <c r="E23" s="5">
        <v>14.0</v>
      </c>
      <c r="F23" s="5">
        <v>6.0</v>
      </c>
      <c r="G23" s="5">
        <v>1938.0</v>
      </c>
      <c r="H23" s="5">
        <v>181000.0</v>
      </c>
      <c r="I23" s="5">
        <v>187577.0</v>
      </c>
      <c r="J23" s="5">
        <v>1.0</v>
      </c>
      <c r="L23" s="6">
        <v>17.0</v>
      </c>
      <c r="M23" s="14">
        <v>1800.0</v>
      </c>
      <c r="N23" s="14">
        <v>34.0</v>
      </c>
      <c r="O23" s="14">
        <v>3.0</v>
      </c>
      <c r="P23" s="14">
        <v>25.0</v>
      </c>
      <c r="Q23" s="14">
        <v>7.0</v>
      </c>
      <c r="R23" s="14">
        <v>2020.0</v>
      </c>
      <c r="S23" s="14">
        <v>14721.0</v>
      </c>
      <c r="T23" s="14">
        <v>1.0</v>
      </c>
    </row>
    <row r="24">
      <c r="C24" s="6">
        <v>18.0</v>
      </c>
      <c r="D24" s="5">
        <v>95.0</v>
      </c>
      <c r="E24" s="5">
        <v>2.0</v>
      </c>
      <c r="F24" s="5">
        <v>8.0</v>
      </c>
      <c r="G24" s="5">
        <v>1976.0</v>
      </c>
      <c r="H24" s="5">
        <v>191000.0</v>
      </c>
      <c r="I24" s="5">
        <v>159280.0</v>
      </c>
      <c r="J24" s="5">
        <v>1.0</v>
      </c>
      <c r="L24" s="6">
        <v>18.0</v>
      </c>
      <c r="M24" s="14">
        <v>1900.0</v>
      </c>
      <c r="N24" s="14">
        <v>25.0</v>
      </c>
      <c r="O24" s="14">
        <v>3.0</v>
      </c>
      <c r="P24" s="14">
        <v>20.0</v>
      </c>
      <c r="Q24" s="14">
        <v>12.0</v>
      </c>
      <c r="R24" s="14">
        <v>2023.0</v>
      </c>
      <c r="S24" s="14">
        <v>11362.0</v>
      </c>
      <c r="T24" s="14">
        <v>1.0</v>
      </c>
    </row>
    <row r="25">
      <c r="C25" s="6">
        <v>19.0</v>
      </c>
      <c r="D25" s="5">
        <v>100.0</v>
      </c>
      <c r="E25" s="5">
        <v>27.0</v>
      </c>
      <c r="F25" s="5">
        <v>3.0</v>
      </c>
      <c r="G25" s="5">
        <v>1941.0</v>
      </c>
      <c r="H25" s="5">
        <v>201000.0</v>
      </c>
      <c r="I25" s="5">
        <v>145867.0</v>
      </c>
      <c r="J25" s="5">
        <v>1.0</v>
      </c>
      <c r="L25" s="6">
        <v>19.0</v>
      </c>
      <c r="M25" s="14">
        <v>2000.0</v>
      </c>
      <c r="N25" s="14">
        <v>34.0</v>
      </c>
      <c r="O25" s="14">
        <v>3.0</v>
      </c>
      <c r="P25" s="14">
        <v>20.0</v>
      </c>
      <c r="Q25" s="14">
        <v>6.0</v>
      </c>
      <c r="R25" s="14">
        <v>2021.0</v>
      </c>
      <c r="S25" s="14">
        <v>11442.0</v>
      </c>
      <c r="T25" s="14">
        <v>1.0</v>
      </c>
    </row>
    <row r="28">
      <c r="M28" s="9" t="s">
        <v>9</v>
      </c>
    </row>
    <row r="29">
      <c r="D29" s="15" t="s">
        <v>7</v>
      </c>
      <c r="M29" s="13" t="s">
        <v>20</v>
      </c>
    </row>
    <row r="30">
      <c r="D30" s="4" t="s">
        <v>20</v>
      </c>
      <c r="M30" s="14">
        <f>M6</f>
        <v>100</v>
      </c>
      <c r="R30" s="6" t="s">
        <v>22</v>
      </c>
      <c r="X30" s="6" t="s">
        <v>23</v>
      </c>
    </row>
    <row r="31">
      <c r="D31" s="5">
        <f>+D6</f>
        <v>5</v>
      </c>
      <c r="M31" s="14">
        <f>N6</f>
        <v>5</v>
      </c>
    </row>
    <row r="32">
      <c r="D32" s="16">
        <f>+E6</f>
        <v>24</v>
      </c>
      <c r="M32" s="14">
        <f>O6</f>
        <v>3</v>
      </c>
      <c r="X32" s="6" t="s">
        <v>24</v>
      </c>
    </row>
    <row r="33">
      <c r="D33" s="16">
        <f>+F6</f>
        <v>12</v>
      </c>
      <c r="M33" s="14">
        <f>P6</f>
        <v>8</v>
      </c>
      <c r="R33" s="4" t="s">
        <v>13</v>
      </c>
      <c r="T33" s="13" t="s">
        <v>17</v>
      </c>
      <c r="U33" s="13" t="s">
        <v>18</v>
      </c>
      <c r="V33" s="13" t="s">
        <v>3</v>
      </c>
      <c r="W33" s="6" t="s">
        <v>12</v>
      </c>
      <c r="X33" s="6" t="s">
        <v>25</v>
      </c>
      <c r="Y33" s="6" t="s">
        <v>26</v>
      </c>
      <c r="Z33" s="6" t="s">
        <v>27</v>
      </c>
    </row>
    <row r="34">
      <c r="D34" s="16">
        <f>+G6</f>
        <v>1924</v>
      </c>
      <c r="M34" s="14">
        <f>Q6</f>
        <v>10</v>
      </c>
      <c r="R34" s="5">
        <f t="shared" ref="R34:R53" si="2">D6</f>
        <v>5</v>
      </c>
      <c r="T34" s="14">
        <f t="shared" ref="T34:U34" si="1">N6</f>
        <v>5</v>
      </c>
      <c r="U34" s="14">
        <f t="shared" si="1"/>
        <v>3</v>
      </c>
      <c r="V34" s="14">
        <f t="shared" ref="V34:V53" si="4">R6</f>
        <v>2020</v>
      </c>
      <c r="W34" s="6">
        <v>1.0</v>
      </c>
      <c r="X34" s="18" t="str">
        <f t="shared" ref="X34:X53" si="5">IF(COUNTIFS($T$34:$T$53,R34,$U$34:$U$53,"=1",$V$34:$V$53,"=2023")&lt;&gt;0,COUNTIFS($T$34:$T$53,R34,$U$34:$U$53,"=1",$V$34:$V$53,"=2023"),"")</f>
        <v/>
      </c>
      <c r="Y34" s="18" t="str">
        <f t="shared" ref="Y34:Y53" si="6">IF(COUNTIFS($T$34:$T$53,R34,$U$34:$U$53,"=2",$V$34:$V$53,"=2023")&lt;&gt;0,COUNTIFS($T$34:$T$53,R34,$U$34:$U$53,"=2",$V$34:$V$53,"=2023"),"")</f>
        <v/>
      </c>
      <c r="Z34" s="19" t="str">
        <f t="shared" ref="Z34:Z53" si="7">IF(COUNTIFS($T$34:$T$53,R34,$U$34:$U$53,"=3",$V$34:$V$53,"=2023")&lt;&gt;0,COUNTIFS($T$34:$T$53,R34,$U$34:$U$53,"=3",$V$34:$V$53,"=2023"),"")</f>
        <v/>
      </c>
    </row>
    <row r="35">
      <c r="D35" s="16">
        <f>+H6</f>
        <v>11000</v>
      </c>
      <c r="M35" s="14">
        <f>R6</f>
        <v>2020</v>
      </c>
      <c r="R35" s="5">
        <f t="shared" si="2"/>
        <v>10</v>
      </c>
      <c r="T35" s="14">
        <f t="shared" ref="T35:U35" si="3">N7</f>
        <v>25</v>
      </c>
      <c r="U35" s="14">
        <f t="shared" si="3"/>
        <v>1</v>
      </c>
      <c r="V35" s="14">
        <f t="shared" si="4"/>
        <v>2024</v>
      </c>
      <c r="W35" s="6">
        <v>2.0</v>
      </c>
      <c r="X35" s="18" t="str">
        <f t="shared" si="5"/>
        <v/>
      </c>
      <c r="Y35" s="18" t="str">
        <f t="shared" si="6"/>
        <v/>
      </c>
      <c r="Z35" s="19" t="str">
        <f t="shared" si="7"/>
        <v/>
      </c>
    </row>
    <row r="36">
      <c r="D36" s="16">
        <f>+I6</f>
        <v>166689</v>
      </c>
      <c r="M36" s="14">
        <f>S6</f>
        <v>19400</v>
      </c>
      <c r="R36" s="5">
        <f t="shared" si="2"/>
        <v>15</v>
      </c>
      <c r="T36" s="14">
        <f t="shared" ref="T36:U36" si="8">N8</f>
        <v>5</v>
      </c>
      <c r="U36" s="14">
        <f t="shared" si="8"/>
        <v>3</v>
      </c>
      <c r="V36" s="14">
        <f t="shared" si="4"/>
        <v>2021</v>
      </c>
      <c r="W36" s="6">
        <v>3.0</v>
      </c>
      <c r="X36" s="18" t="str">
        <f t="shared" si="5"/>
        <v/>
      </c>
      <c r="Y36" s="18" t="str">
        <f t="shared" si="6"/>
        <v/>
      </c>
      <c r="Z36" s="19" t="str">
        <f t="shared" si="7"/>
        <v/>
      </c>
    </row>
    <row r="37">
      <c r="D37" s="16">
        <f>+D7</f>
        <v>10</v>
      </c>
      <c r="M37" s="14">
        <f>M7</f>
        <v>200</v>
      </c>
      <c r="R37" s="5">
        <f t="shared" si="2"/>
        <v>20</v>
      </c>
      <c r="T37" s="14">
        <f t="shared" ref="T37:U37" si="9">N9</f>
        <v>100</v>
      </c>
      <c r="U37" s="14">
        <f t="shared" si="9"/>
        <v>1</v>
      </c>
      <c r="V37" s="14">
        <f t="shared" si="4"/>
        <v>2023</v>
      </c>
      <c r="W37" s="6">
        <v>4.0</v>
      </c>
      <c r="X37" s="18" t="str">
        <f t="shared" si="5"/>
        <v/>
      </c>
      <c r="Y37" s="18" t="str">
        <f t="shared" si="6"/>
        <v/>
      </c>
      <c r="Z37" s="19" t="str">
        <f t="shared" si="7"/>
        <v/>
      </c>
    </row>
    <row r="38">
      <c r="D38" s="16">
        <f>+E7</f>
        <v>25</v>
      </c>
      <c r="G38" s="7"/>
      <c r="M38" s="14">
        <f>N7</f>
        <v>25</v>
      </c>
      <c r="R38" s="5">
        <f t="shared" si="2"/>
        <v>25</v>
      </c>
      <c r="T38" s="14">
        <f t="shared" ref="T38:U38" si="10">N10</f>
        <v>5</v>
      </c>
      <c r="U38" s="14">
        <f t="shared" si="10"/>
        <v>3</v>
      </c>
      <c r="V38" s="14">
        <f t="shared" si="4"/>
        <v>2021</v>
      </c>
      <c r="W38" s="6">
        <v>5.0</v>
      </c>
      <c r="X38" s="18" t="str">
        <f t="shared" si="5"/>
        <v/>
      </c>
      <c r="Y38" s="18" t="str">
        <f t="shared" si="6"/>
        <v/>
      </c>
      <c r="Z38" s="19">
        <f t="shared" si="7"/>
        <v>1</v>
      </c>
    </row>
    <row r="39">
      <c r="D39" s="16">
        <f>+F7</f>
        <v>2</v>
      </c>
      <c r="M39" s="14">
        <f>O7</f>
        <v>1</v>
      </c>
      <c r="R39" s="5">
        <f t="shared" si="2"/>
        <v>30</v>
      </c>
      <c r="T39" s="14">
        <f t="shared" ref="T39:U39" si="11">N11</f>
        <v>35</v>
      </c>
      <c r="U39" s="14">
        <f t="shared" si="11"/>
        <v>3</v>
      </c>
      <c r="V39" s="14">
        <f t="shared" si="4"/>
        <v>2021</v>
      </c>
      <c r="W39" s="6">
        <v>6.0</v>
      </c>
      <c r="X39" s="18" t="str">
        <f t="shared" si="5"/>
        <v/>
      </c>
      <c r="Y39" s="18" t="str">
        <f t="shared" si="6"/>
        <v/>
      </c>
      <c r="Z39" s="19" t="str">
        <f t="shared" si="7"/>
        <v/>
      </c>
    </row>
    <row r="40">
      <c r="D40" s="16">
        <f>+G7</f>
        <v>1911</v>
      </c>
      <c r="M40" s="14">
        <f>P7</f>
        <v>21</v>
      </c>
      <c r="R40" s="5">
        <f t="shared" si="2"/>
        <v>35</v>
      </c>
      <c r="T40" s="14">
        <f t="shared" ref="T40:U40" si="12">N12</f>
        <v>5</v>
      </c>
      <c r="U40" s="14">
        <f t="shared" si="12"/>
        <v>1</v>
      </c>
      <c r="V40" s="14">
        <f t="shared" si="4"/>
        <v>2024</v>
      </c>
      <c r="W40" s="6">
        <v>7.0</v>
      </c>
      <c r="X40" s="18" t="str">
        <f t="shared" si="5"/>
        <v/>
      </c>
      <c r="Y40" s="18" t="str">
        <f t="shared" si="6"/>
        <v/>
      </c>
      <c r="Z40" s="19" t="str">
        <f t="shared" si="7"/>
        <v/>
      </c>
    </row>
    <row r="41">
      <c r="D41" s="16">
        <f>+H7</f>
        <v>21000</v>
      </c>
      <c r="M41" s="14">
        <f>Q7</f>
        <v>9</v>
      </c>
      <c r="R41" s="5">
        <f t="shared" si="2"/>
        <v>40</v>
      </c>
      <c r="T41" s="14">
        <f t="shared" ref="T41:U41" si="13">N13</f>
        <v>25</v>
      </c>
      <c r="U41" s="14">
        <f t="shared" si="13"/>
        <v>3</v>
      </c>
      <c r="V41" s="14">
        <f t="shared" si="4"/>
        <v>2020</v>
      </c>
      <c r="W41" s="6">
        <v>8.0</v>
      </c>
      <c r="X41" s="18" t="str">
        <f t="shared" si="5"/>
        <v/>
      </c>
      <c r="Y41" s="18" t="str">
        <f t="shared" si="6"/>
        <v/>
      </c>
      <c r="Z41" s="19" t="str">
        <f t="shared" si="7"/>
        <v/>
      </c>
    </row>
    <row r="42">
      <c r="D42" s="16">
        <f>+I7</f>
        <v>151990</v>
      </c>
      <c r="M42" s="14">
        <f>R7</f>
        <v>2024</v>
      </c>
      <c r="R42" s="5">
        <f t="shared" si="2"/>
        <v>45</v>
      </c>
      <c r="T42" s="14">
        <f t="shared" ref="T42:U42" si="14">N14</f>
        <v>100</v>
      </c>
      <c r="U42" s="14">
        <f t="shared" si="14"/>
        <v>3</v>
      </c>
      <c r="V42" s="14">
        <f t="shared" si="4"/>
        <v>2024</v>
      </c>
      <c r="W42" s="6">
        <v>9.0</v>
      </c>
      <c r="X42" s="18" t="str">
        <f t="shared" si="5"/>
        <v/>
      </c>
      <c r="Y42" s="18" t="str">
        <f t="shared" si="6"/>
        <v/>
      </c>
      <c r="Z42" s="19" t="str">
        <f t="shared" si="7"/>
        <v/>
      </c>
    </row>
    <row r="43">
      <c r="D43" s="16">
        <f>+D8</f>
        <v>15</v>
      </c>
      <c r="M43" s="14">
        <f>S7</f>
        <v>16991</v>
      </c>
      <c r="R43" s="5">
        <f t="shared" si="2"/>
        <v>50</v>
      </c>
      <c r="T43" s="14">
        <f t="shared" ref="T43:U43" si="15">N15</f>
        <v>5</v>
      </c>
      <c r="U43" s="14">
        <f t="shared" si="15"/>
        <v>1</v>
      </c>
      <c r="V43" s="14">
        <f t="shared" si="4"/>
        <v>2022</v>
      </c>
      <c r="W43" s="6">
        <v>10.0</v>
      </c>
      <c r="X43" s="18" t="str">
        <f t="shared" si="5"/>
        <v/>
      </c>
      <c r="Y43" s="18" t="str">
        <f t="shared" si="6"/>
        <v/>
      </c>
      <c r="Z43" s="19" t="str">
        <f t="shared" si="7"/>
        <v/>
      </c>
    </row>
    <row r="44">
      <c r="D44" s="16">
        <f>+E8</f>
        <v>31</v>
      </c>
      <c r="M44" s="14">
        <f>M8</f>
        <v>300</v>
      </c>
      <c r="R44" s="5">
        <f t="shared" si="2"/>
        <v>55</v>
      </c>
      <c r="T44" s="14">
        <f t="shared" ref="T44:U44" si="16">N16</f>
        <v>35</v>
      </c>
      <c r="U44" s="14">
        <f t="shared" si="16"/>
        <v>1</v>
      </c>
      <c r="V44" s="14">
        <f t="shared" si="4"/>
        <v>2020</v>
      </c>
      <c r="W44" s="6">
        <v>11.0</v>
      </c>
      <c r="X44" s="18" t="str">
        <f t="shared" si="5"/>
        <v/>
      </c>
      <c r="Y44" s="18" t="str">
        <f t="shared" si="6"/>
        <v/>
      </c>
      <c r="Z44" s="19" t="str">
        <f t="shared" si="7"/>
        <v/>
      </c>
    </row>
    <row r="45">
      <c r="D45" s="16">
        <f>+F8</f>
        <v>1</v>
      </c>
      <c r="M45" s="14">
        <f>N8</f>
        <v>5</v>
      </c>
      <c r="R45" s="5">
        <f t="shared" si="2"/>
        <v>60</v>
      </c>
      <c r="T45" s="14">
        <f t="shared" ref="T45:U45" si="17">N17</f>
        <v>25</v>
      </c>
      <c r="U45" s="14">
        <f t="shared" si="17"/>
        <v>1</v>
      </c>
      <c r="V45" s="14">
        <f t="shared" si="4"/>
        <v>2020</v>
      </c>
      <c r="W45" s="6">
        <v>12.0</v>
      </c>
      <c r="X45" s="18" t="str">
        <f t="shared" si="5"/>
        <v/>
      </c>
      <c r="Y45" s="18" t="str">
        <f t="shared" si="6"/>
        <v/>
      </c>
      <c r="Z45" s="19" t="str">
        <f t="shared" si="7"/>
        <v/>
      </c>
    </row>
    <row r="46">
      <c r="D46" s="16">
        <f>+G8</f>
        <v>2024</v>
      </c>
      <c r="M46" s="14">
        <f>O8</f>
        <v>3</v>
      </c>
      <c r="R46" s="5">
        <f t="shared" si="2"/>
        <v>65</v>
      </c>
      <c r="T46" s="14">
        <f t="shared" ref="T46:U46" si="18">N18</f>
        <v>5</v>
      </c>
      <c r="U46" s="14">
        <f t="shared" si="18"/>
        <v>3</v>
      </c>
      <c r="V46" s="14">
        <f t="shared" si="4"/>
        <v>2021</v>
      </c>
      <c r="W46" s="6">
        <v>13.0</v>
      </c>
      <c r="X46" s="18" t="str">
        <f t="shared" si="5"/>
        <v/>
      </c>
      <c r="Y46" s="18" t="str">
        <f t="shared" si="6"/>
        <v/>
      </c>
      <c r="Z46" s="19" t="str">
        <f t="shared" si="7"/>
        <v/>
      </c>
    </row>
    <row r="47">
      <c r="D47" s="16">
        <f>+H8</f>
        <v>31000</v>
      </c>
      <c r="M47" s="14">
        <f>P8</f>
        <v>28</v>
      </c>
      <c r="R47" s="5">
        <f t="shared" si="2"/>
        <v>70</v>
      </c>
      <c r="T47" s="14">
        <f t="shared" ref="T47:U47" si="19">N19</f>
        <v>100</v>
      </c>
      <c r="U47" s="14">
        <f t="shared" si="19"/>
        <v>3</v>
      </c>
      <c r="V47" s="14">
        <f t="shared" si="4"/>
        <v>2024</v>
      </c>
      <c r="W47" s="6">
        <v>14.0</v>
      </c>
      <c r="X47" s="18" t="str">
        <f t="shared" si="5"/>
        <v/>
      </c>
      <c r="Y47" s="18" t="str">
        <f t="shared" si="6"/>
        <v/>
      </c>
      <c r="Z47" s="19" t="str">
        <f t="shared" si="7"/>
        <v/>
      </c>
    </row>
    <row r="48">
      <c r="D48" s="16">
        <f>+I8</f>
        <v>155022</v>
      </c>
      <c r="M48" s="14">
        <f>Q8</f>
        <v>3</v>
      </c>
      <c r="R48" s="5">
        <f t="shared" si="2"/>
        <v>75</v>
      </c>
      <c r="T48" s="14">
        <f t="shared" ref="T48:U48" si="20">N20</f>
        <v>35</v>
      </c>
      <c r="U48" s="14">
        <f t="shared" si="20"/>
        <v>3</v>
      </c>
      <c r="V48" s="14">
        <f t="shared" si="4"/>
        <v>2022</v>
      </c>
      <c r="W48" s="6">
        <v>15.0</v>
      </c>
      <c r="X48" s="18" t="str">
        <f t="shared" si="5"/>
        <v/>
      </c>
      <c r="Y48" s="18" t="str">
        <f t="shared" si="6"/>
        <v/>
      </c>
      <c r="Z48" s="19" t="str">
        <f t="shared" si="7"/>
        <v/>
      </c>
    </row>
    <row r="49">
      <c r="D49" s="16">
        <f>+D9</f>
        <v>20</v>
      </c>
      <c r="M49" s="14">
        <f>R8</f>
        <v>2021</v>
      </c>
      <c r="R49" s="5">
        <f t="shared" si="2"/>
        <v>80</v>
      </c>
      <c r="T49" s="14">
        <f t="shared" ref="T49:U49" si="21">N21</f>
        <v>25</v>
      </c>
      <c r="U49" s="14">
        <f t="shared" si="21"/>
        <v>3</v>
      </c>
      <c r="V49" s="14">
        <f t="shared" si="4"/>
        <v>2020</v>
      </c>
      <c r="W49" s="6">
        <v>16.0</v>
      </c>
      <c r="X49" s="18" t="str">
        <f t="shared" si="5"/>
        <v/>
      </c>
      <c r="Y49" s="18" t="str">
        <f t="shared" si="6"/>
        <v/>
      </c>
      <c r="Z49" s="19" t="str">
        <f t="shared" si="7"/>
        <v/>
      </c>
    </row>
    <row r="50">
      <c r="D50" s="16">
        <f>+E9</f>
        <v>26</v>
      </c>
      <c r="M50" s="14">
        <f>S8</f>
        <v>10242</v>
      </c>
      <c r="R50" s="5">
        <f t="shared" si="2"/>
        <v>85</v>
      </c>
      <c r="T50" s="14">
        <f t="shared" ref="T50:U50" si="22">N22</f>
        <v>35</v>
      </c>
      <c r="U50" s="14">
        <f t="shared" si="22"/>
        <v>2</v>
      </c>
      <c r="V50" s="14">
        <f t="shared" si="4"/>
        <v>2021</v>
      </c>
      <c r="W50" s="6">
        <v>17.0</v>
      </c>
      <c r="X50" s="18" t="str">
        <f t="shared" si="5"/>
        <v/>
      </c>
      <c r="Y50" s="18" t="str">
        <f t="shared" si="6"/>
        <v/>
      </c>
      <c r="Z50" s="19" t="str">
        <f t="shared" si="7"/>
        <v/>
      </c>
    </row>
    <row r="51">
      <c r="D51" s="16">
        <f>+F9</f>
        <v>2</v>
      </c>
      <c r="M51" s="14">
        <f>M9</f>
        <v>400</v>
      </c>
      <c r="R51" s="5">
        <f t="shared" si="2"/>
        <v>90</v>
      </c>
      <c r="T51" s="14">
        <f t="shared" ref="T51:U51" si="23">N23</f>
        <v>34</v>
      </c>
      <c r="U51" s="14">
        <f t="shared" si="23"/>
        <v>3</v>
      </c>
      <c r="V51" s="14">
        <f t="shared" si="4"/>
        <v>2020</v>
      </c>
      <c r="W51" s="6">
        <v>18.0</v>
      </c>
      <c r="X51" s="18" t="str">
        <f t="shared" si="5"/>
        <v/>
      </c>
      <c r="Y51" s="18" t="str">
        <f t="shared" si="6"/>
        <v/>
      </c>
      <c r="Z51" s="19" t="str">
        <f t="shared" si="7"/>
        <v/>
      </c>
    </row>
    <row r="52">
      <c r="D52" s="16">
        <f>+G9</f>
        <v>1974</v>
      </c>
      <c r="M52" s="14">
        <f>N9</f>
        <v>100</v>
      </c>
      <c r="R52" s="5">
        <f t="shared" si="2"/>
        <v>95</v>
      </c>
      <c r="T52" s="14">
        <f t="shared" ref="T52:U52" si="24">N24</f>
        <v>25</v>
      </c>
      <c r="U52" s="14">
        <f t="shared" si="24"/>
        <v>3</v>
      </c>
      <c r="V52" s="14">
        <f t="shared" si="4"/>
        <v>2023</v>
      </c>
      <c r="W52" s="6">
        <v>19.0</v>
      </c>
      <c r="X52" s="18" t="str">
        <f t="shared" si="5"/>
        <v/>
      </c>
      <c r="Y52" s="18" t="str">
        <f t="shared" si="6"/>
        <v/>
      </c>
      <c r="Z52" s="19" t="str">
        <f t="shared" si="7"/>
        <v/>
      </c>
    </row>
    <row r="53">
      <c r="D53" s="16">
        <f>+H9</f>
        <v>41000</v>
      </c>
      <c r="M53" s="14">
        <f>O9</f>
        <v>1</v>
      </c>
      <c r="R53" s="5">
        <f t="shared" si="2"/>
        <v>100</v>
      </c>
      <c r="T53" s="14">
        <f t="shared" ref="T53:U53" si="25">N25</f>
        <v>34</v>
      </c>
      <c r="U53" s="14">
        <f t="shared" si="25"/>
        <v>3</v>
      </c>
      <c r="V53" s="14">
        <f t="shared" si="4"/>
        <v>2021</v>
      </c>
      <c r="W53" s="6">
        <v>20.0</v>
      </c>
      <c r="X53" s="18">
        <f t="shared" si="5"/>
        <v>1</v>
      </c>
      <c r="Y53" s="18" t="str">
        <f t="shared" si="6"/>
        <v/>
      </c>
      <c r="Z53" s="19" t="str">
        <f t="shared" si="7"/>
        <v/>
      </c>
    </row>
    <row r="54">
      <c r="D54" s="16">
        <f>+I9</f>
        <v>150194</v>
      </c>
      <c r="M54" s="14">
        <f>P9</f>
        <v>27</v>
      </c>
    </row>
    <row r="55">
      <c r="D55" s="16">
        <f>+D10</f>
        <v>25</v>
      </c>
      <c r="M55" s="14">
        <f>Q9</f>
        <v>1</v>
      </c>
    </row>
    <row r="56">
      <c r="D56" s="16">
        <f>+E10</f>
        <v>14</v>
      </c>
      <c r="M56" s="14">
        <f>R9</f>
        <v>2023</v>
      </c>
    </row>
    <row r="57">
      <c r="D57" s="16">
        <f>+F10</f>
        <v>4</v>
      </c>
      <c r="M57" s="14">
        <f>S9</f>
        <v>13588</v>
      </c>
    </row>
    <row r="58">
      <c r="D58" s="16">
        <f>+G10</f>
        <v>1966</v>
      </c>
      <c r="M58" s="14">
        <f>M10</f>
        <v>500</v>
      </c>
    </row>
    <row r="59">
      <c r="D59" s="16">
        <f>+H10</f>
        <v>51000</v>
      </c>
      <c r="M59" s="14">
        <f>N10</f>
        <v>5</v>
      </c>
    </row>
    <row r="60">
      <c r="D60" s="16">
        <f>+I10</f>
        <v>106556</v>
      </c>
      <c r="M60" s="14">
        <f>O10</f>
        <v>3</v>
      </c>
    </row>
    <row r="61">
      <c r="D61" s="16">
        <f>+D11</f>
        <v>30</v>
      </c>
      <c r="M61" s="14">
        <f>P10</f>
        <v>27</v>
      </c>
    </row>
    <row r="62">
      <c r="D62" s="16">
        <f>+E11</f>
        <v>20</v>
      </c>
      <c r="M62" s="14">
        <f>Q10</f>
        <v>2</v>
      </c>
    </row>
    <row r="63">
      <c r="D63" s="16">
        <f>+F11</f>
        <v>5</v>
      </c>
      <c r="M63" s="14">
        <f>R10</f>
        <v>2021</v>
      </c>
    </row>
    <row r="64">
      <c r="D64" s="16">
        <f>+G11</f>
        <v>1986</v>
      </c>
      <c r="M64" s="14">
        <f>S10</f>
        <v>15003</v>
      </c>
    </row>
    <row r="65">
      <c r="D65" s="16">
        <f>+H11</f>
        <v>61000</v>
      </c>
      <c r="M65" s="14">
        <f>M11</f>
        <v>600</v>
      </c>
      <c r="T65" s="8" t="str">
        <f t="array" ref="T65">INDEX(R60:R79,(MATCH(MAX(S60:S79),S60:S79,0)))</f>
        <v>#N/A</v>
      </c>
    </row>
    <row r="66">
      <c r="D66" s="16">
        <f>+I11</f>
        <v>188906</v>
      </c>
      <c r="M66" s="14">
        <f>N11</f>
        <v>35</v>
      </c>
    </row>
    <row r="67">
      <c r="D67" s="16">
        <f>+D12</f>
        <v>35</v>
      </c>
      <c r="M67" s="14">
        <f>O11</f>
        <v>3</v>
      </c>
    </row>
    <row r="68">
      <c r="D68" s="16">
        <f>+E12</f>
        <v>16</v>
      </c>
      <c r="M68" s="14">
        <f>P11</f>
        <v>2</v>
      </c>
    </row>
    <row r="69">
      <c r="D69" s="16">
        <f>+F12</f>
        <v>7</v>
      </c>
      <c r="M69" s="14">
        <f>Q11</f>
        <v>11</v>
      </c>
    </row>
    <row r="70">
      <c r="D70" s="16">
        <f>+G12</f>
        <v>1935</v>
      </c>
      <c r="M70" s="14">
        <f>R11</f>
        <v>2021</v>
      </c>
    </row>
    <row r="71">
      <c r="D71" s="16">
        <f>+H12</f>
        <v>71000</v>
      </c>
      <c r="M71" s="14">
        <f>S11</f>
        <v>13799</v>
      </c>
    </row>
    <row r="72">
      <c r="D72" s="16">
        <f>+I12</f>
        <v>109036</v>
      </c>
      <c r="M72" s="14">
        <f>M12</f>
        <v>700</v>
      </c>
    </row>
    <row r="73">
      <c r="D73" s="16">
        <f>+D13</f>
        <v>40</v>
      </c>
      <c r="M73" s="14">
        <f>N12</f>
        <v>5</v>
      </c>
    </row>
    <row r="74">
      <c r="D74" s="16">
        <f>+E13</f>
        <v>28</v>
      </c>
      <c r="M74" s="14">
        <f>O12</f>
        <v>1</v>
      </c>
    </row>
    <row r="75">
      <c r="D75" s="16">
        <f>+F13</f>
        <v>3</v>
      </c>
      <c r="M75" s="14">
        <f>P12</f>
        <v>23</v>
      </c>
    </row>
    <row r="76">
      <c r="D76" s="16">
        <f>+G13</f>
        <v>1935</v>
      </c>
      <c r="M76" s="14">
        <f>Q12</f>
        <v>9</v>
      </c>
    </row>
    <row r="77">
      <c r="D77" s="16">
        <f>+H13</f>
        <v>81000</v>
      </c>
      <c r="M77" s="14">
        <f>R12</f>
        <v>2024</v>
      </c>
    </row>
    <row r="78">
      <c r="D78" s="16">
        <f>+I13</f>
        <v>150219</v>
      </c>
      <c r="M78" s="14">
        <f>S12</f>
        <v>12336</v>
      </c>
    </row>
    <row r="79">
      <c r="D79" s="16">
        <f>+D14</f>
        <v>45</v>
      </c>
      <c r="M79" s="14">
        <f>M13</f>
        <v>800</v>
      </c>
    </row>
    <row r="80">
      <c r="D80" s="16">
        <f>+E14</f>
        <v>3</v>
      </c>
      <c r="M80" s="14">
        <f>N13</f>
        <v>25</v>
      </c>
    </row>
    <row r="81">
      <c r="D81" s="16">
        <f>+F14</f>
        <v>10</v>
      </c>
      <c r="M81" s="14">
        <f>O13</f>
        <v>3</v>
      </c>
    </row>
    <row r="82">
      <c r="D82" s="16">
        <f>+G14</f>
        <v>2023</v>
      </c>
      <c r="M82" s="14">
        <f>P13</f>
        <v>20</v>
      </c>
    </row>
    <row r="83">
      <c r="D83" s="16">
        <f>+H14</f>
        <v>91000</v>
      </c>
      <c r="M83" s="14">
        <f>Q13</f>
        <v>2</v>
      </c>
    </row>
    <row r="84">
      <c r="D84" s="16">
        <f>+I14</f>
        <v>163098</v>
      </c>
      <c r="M84" s="14">
        <f>R13</f>
        <v>2020</v>
      </c>
    </row>
    <row r="85">
      <c r="D85" s="16">
        <f>+D15</f>
        <v>50</v>
      </c>
      <c r="M85" s="14">
        <f>S13</f>
        <v>12680</v>
      </c>
    </row>
    <row r="86">
      <c r="D86" s="16">
        <f>+E15</f>
        <v>4</v>
      </c>
      <c r="M86" s="14">
        <f>M14</f>
        <v>900</v>
      </c>
    </row>
    <row r="87">
      <c r="D87" s="16">
        <f>+F15</f>
        <v>10</v>
      </c>
      <c r="M87" s="14">
        <f>N14</f>
        <v>100</v>
      </c>
    </row>
    <row r="88">
      <c r="D88" s="16">
        <f>+G15</f>
        <v>1941</v>
      </c>
      <c r="M88" s="14">
        <f>O14</f>
        <v>3</v>
      </c>
    </row>
    <row r="89">
      <c r="D89" s="16">
        <f>+H15</f>
        <v>101000</v>
      </c>
      <c r="M89" s="14">
        <f>P14</f>
        <v>13</v>
      </c>
    </row>
    <row r="90">
      <c r="D90" s="16">
        <f>+I15</f>
        <v>134884</v>
      </c>
      <c r="M90" s="14">
        <f>Q14</f>
        <v>6</v>
      </c>
    </row>
    <row r="91">
      <c r="D91" s="16">
        <f>+D16</f>
        <v>55</v>
      </c>
      <c r="M91" s="14">
        <f>R14</f>
        <v>2024</v>
      </c>
    </row>
    <row r="92">
      <c r="D92" s="16">
        <f>+E16</f>
        <v>5</v>
      </c>
      <c r="M92" s="14">
        <f>S14</f>
        <v>11137</v>
      </c>
    </row>
    <row r="93">
      <c r="D93" s="16">
        <f>+F16</f>
        <v>9</v>
      </c>
      <c r="M93" s="14">
        <f>M15</f>
        <v>1000</v>
      </c>
    </row>
    <row r="94">
      <c r="D94" s="16">
        <f>+G16</f>
        <v>1900</v>
      </c>
      <c r="M94" s="14">
        <f>N15</f>
        <v>5</v>
      </c>
    </row>
    <row r="95">
      <c r="D95" s="16">
        <f>+H16</f>
        <v>111000</v>
      </c>
      <c r="M95" s="14">
        <f>O15</f>
        <v>1</v>
      </c>
    </row>
    <row r="96">
      <c r="D96" s="16">
        <f>+I16</f>
        <v>186547</v>
      </c>
      <c r="M96" s="14">
        <f>P15</f>
        <v>17</v>
      </c>
    </row>
    <row r="97">
      <c r="D97" s="16">
        <f>+D17</f>
        <v>60</v>
      </c>
      <c r="M97" s="14">
        <f>Q15</f>
        <v>2</v>
      </c>
    </row>
    <row r="98">
      <c r="D98" s="16">
        <f>+E17</f>
        <v>11</v>
      </c>
      <c r="M98" s="14">
        <f>R15</f>
        <v>2022</v>
      </c>
    </row>
    <row r="99">
      <c r="D99" s="16">
        <f>+F17</f>
        <v>4</v>
      </c>
      <c r="M99" s="14">
        <f>S15</f>
        <v>18224</v>
      </c>
    </row>
    <row r="100">
      <c r="D100" s="16">
        <f>+G17</f>
        <v>1917</v>
      </c>
      <c r="M100" s="14">
        <f>M16</f>
        <v>1100</v>
      </c>
    </row>
    <row r="101">
      <c r="D101" s="16">
        <f>+H17</f>
        <v>121000</v>
      </c>
      <c r="M101" s="14">
        <f>N16</f>
        <v>35</v>
      </c>
    </row>
    <row r="102">
      <c r="D102" s="16">
        <f>+I17</f>
        <v>181537</v>
      </c>
      <c r="M102" s="14">
        <f>O16</f>
        <v>1</v>
      </c>
    </row>
    <row r="103">
      <c r="D103" s="16">
        <f>+D18</f>
        <v>65</v>
      </c>
      <c r="M103" s="14">
        <f>P16</f>
        <v>2</v>
      </c>
    </row>
    <row r="104">
      <c r="D104" s="16">
        <f>+E18</f>
        <v>24</v>
      </c>
      <c r="M104" s="14">
        <f>Q16</f>
        <v>8</v>
      </c>
    </row>
    <row r="105">
      <c r="D105" s="16">
        <f>+F18</f>
        <v>2</v>
      </c>
      <c r="M105" s="14">
        <f>R16</f>
        <v>2020</v>
      </c>
    </row>
    <row r="106">
      <c r="D106" s="16">
        <f>+G18</f>
        <v>2016</v>
      </c>
      <c r="M106" s="14">
        <f>S16</f>
        <v>14933</v>
      </c>
    </row>
    <row r="107">
      <c r="D107" s="16">
        <f>+H18</f>
        <v>131000</v>
      </c>
      <c r="M107" s="14">
        <f>M17</f>
        <v>1200</v>
      </c>
    </row>
    <row r="108">
      <c r="D108" s="16">
        <f>+I18</f>
        <v>155644</v>
      </c>
      <c r="M108" s="14">
        <f>N17</f>
        <v>25</v>
      </c>
    </row>
    <row r="109">
      <c r="D109" s="16">
        <f>+D19</f>
        <v>70</v>
      </c>
      <c r="M109" s="14">
        <f>O17</f>
        <v>1</v>
      </c>
    </row>
    <row r="110">
      <c r="D110" s="16">
        <f>+E19</f>
        <v>26</v>
      </c>
      <c r="M110" s="14">
        <f>P17</f>
        <v>7</v>
      </c>
    </row>
    <row r="111">
      <c r="D111" s="16">
        <f>+F19</f>
        <v>7</v>
      </c>
      <c r="M111" s="14">
        <f>Q17</f>
        <v>7</v>
      </c>
    </row>
    <row r="112">
      <c r="D112" s="16">
        <f>+G19</f>
        <v>1960</v>
      </c>
      <c r="M112" s="14">
        <f>R17</f>
        <v>2020</v>
      </c>
    </row>
    <row r="113">
      <c r="D113" s="16">
        <f>+H19</f>
        <v>141000</v>
      </c>
      <c r="M113" s="14">
        <f>S17</f>
        <v>14626</v>
      </c>
    </row>
    <row r="114">
      <c r="D114" s="16">
        <f>+I19</f>
        <v>185800</v>
      </c>
      <c r="M114" s="14">
        <f>M18</f>
        <v>1300</v>
      </c>
    </row>
    <row r="115">
      <c r="D115" s="16">
        <f>+D20</f>
        <v>75</v>
      </c>
      <c r="M115" s="14">
        <f>N18</f>
        <v>5</v>
      </c>
    </row>
    <row r="116">
      <c r="D116" s="16">
        <f>+E20</f>
        <v>8</v>
      </c>
      <c r="M116" s="14">
        <f>O18</f>
        <v>3</v>
      </c>
    </row>
    <row r="117">
      <c r="D117" s="16">
        <f>+F20</f>
        <v>12</v>
      </c>
      <c r="M117" s="14">
        <f>P18</f>
        <v>15</v>
      </c>
    </row>
    <row r="118">
      <c r="D118" s="16">
        <f>+G20</f>
        <v>1962</v>
      </c>
      <c r="M118" s="14">
        <f>Q18</f>
        <v>12</v>
      </c>
    </row>
    <row r="119">
      <c r="D119" s="16">
        <f>+H20</f>
        <v>151000</v>
      </c>
      <c r="M119" s="14">
        <f>R18</f>
        <v>2021</v>
      </c>
    </row>
    <row r="120">
      <c r="D120" s="16">
        <f>+I20</f>
        <v>114513</v>
      </c>
      <c r="M120" s="14">
        <f>S18</f>
        <v>17531</v>
      </c>
    </row>
    <row r="121">
      <c r="D121" s="16">
        <f>+D21</f>
        <v>80</v>
      </c>
      <c r="M121" s="14">
        <f>M19</f>
        <v>1400</v>
      </c>
    </row>
    <row r="122">
      <c r="D122" s="16">
        <f>+E21</f>
        <v>30</v>
      </c>
      <c r="M122" s="14">
        <f>N19</f>
        <v>100</v>
      </c>
    </row>
    <row r="123">
      <c r="D123" s="16">
        <f>+F21</f>
        <v>1</v>
      </c>
      <c r="M123" s="14">
        <f>O19</f>
        <v>3</v>
      </c>
    </row>
    <row r="124">
      <c r="D124" s="16">
        <f>+G21</f>
        <v>1914</v>
      </c>
      <c r="M124" s="14">
        <f>P19</f>
        <v>24</v>
      </c>
    </row>
    <row r="125">
      <c r="D125" s="16">
        <f>+H21</f>
        <v>161000</v>
      </c>
      <c r="M125" s="14">
        <f>Q19</f>
        <v>12</v>
      </c>
    </row>
    <row r="126">
      <c r="D126" s="16">
        <f>+I21</f>
        <v>143818</v>
      </c>
      <c r="M126" s="14">
        <f>R19</f>
        <v>2024</v>
      </c>
    </row>
    <row r="127">
      <c r="D127" s="16">
        <f>+D22</f>
        <v>85</v>
      </c>
      <c r="M127" s="14">
        <f>S19</f>
        <v>15017</v>
      </c>
    </row>
    <row r="128">
      <c r="D128" s="16">
        <f>+E22</f>
        <v>11</v>
      </c>
      <c r="M128" s="14">
        <f>M20</f>
        <v>1500</v>
      </c>
    </row>
    <row r="129">
      <c r="D129" s="16">
        <f>+F22</f>
        <v>2</v>
      </c>
      <c r="M129" s="14">
        <f>N20</f>
        <v>35</v>
      </c>
    </row>
    <row r="130">
      <c r="D130" s="16">
        <f>+G22</f>
        <v>1999</v>
      </c>
      <c r="M130" s="14">
        <f>O20</f>
        <v>3</v>
      </c>
    </row>
    <row r="131">
      <c r="D131" s="16">
        <f>+H22</f>
        <v>171000</v>
      </c>
      <c r="M131" s="14">
        <f>P20</f>
        <v>26</v>
      </c>
    </row>
    <row r="132">
      <c r="D132" s="16">
        <f>+I22</f>
        <v>158903</v>
      </c>
      <c r="M132" s="14">
        <f>Q20</f>
        <v>9</v>
      </c>
    </row>
    <row r="133">
      <c r="D133" s="16">
        <f>+D23</f>
        <v>90</v>
      </c>
      <c r="M133" s="14">
        <f>R20</f>
        <v>2022</v>
      </c>
    </row>
    <row r="134">
      <c r="D134" s="16">
        <f>+E23</f>
        <v>14</v>
      </c>
      <c r="M134" s="14">
        <f>S20</f>
        <v>15520</v>
      </c>
    </row>
    <row r="135">
      <c r="D135" s="16">
        <f>+F23</f>
        <v>6</v>
      </c>
      <c r="M135" s="14">
        <f>M21</f>
        <v>1600</v>
      </c>
    </row>
    <row r="136">
      <c r="D136" s="16">
        <f>+G23</f>
        <v>1938</v>
      </c>
      <c r="M136" s="14">
        <f>N21</f>
        <v>25</v>
      </c>
    </row>
    <row r="137">
      <c r="D137" s="16">
        <f>+H23</f>
        <v>181000</v>
      </c>
      <c r="M137" s="14">
        <f>O21</f>
        <v>3</v>
      </c>
    </row>
    <row r="138">
      <c r="D138" s="16">
        <f>+I23</f>
        <v>187577</v>
      </c>
      <c r="M138" s="14">
        <f>P21</f>
        <v>13</v>
      </c>
    </row>
    <row r="139">
      <c r="D139" s="16">
        <f>+D24</f>
        <v>95</v>
      </c>
      <c r="M139" s="14">
        <f>Q21</f>
        <v>12</v>
      </c>
    </row>
    <row r="140">
      <c r="D140" s="16">
        <f>+E24</f>
        <v>2</v>
      </c>
      <c r="M140" s="14">
        <f>R21</f>
        <v>2020</v>
      </c>
    </row>
    <row r="141">
      <c r="D141" s="16">
        <f>+F24</f>
        <v>8</v>
      </c>
      <c r="M141" s="14">
        <f>S21</f>
        <v>15715</v>
      </c>
    </row>
    <row r="142">
      <c r="D142" s="16">
        <f>+G24</f>
        <v>1976</v>
      </c>
      <c r="M142" s="14">
        <f>M22</f>
        <v>1700</v>
      </c>
    </row>
    <row r="143">
      <c r="D143" s="16">
        <f>+H24</f>
        <v>191000</v>
      </c>
      <c r="M143" s="14">
        <f>N22</f>
        <v>35</v>
      </c>
    </row>
    <row r="144">
      <c r="D144" s="16">
        <f>+I24</f>
        <v>159280</v>
      </c>
      <c r="M144" s="14">
        <f>O22</f>
        <v>2</v>
      </c>
    </row>
    <row r="145">
      <c r="D145" s="16">
        <f>+D25</f>
        <v>100</v>
      </c>
      <c r="M145" s="14">
        <f>P22</f>
        <v>24</v>
      </c>
    </row>
    <row r="146">
      <c r="D146" s="16">
        <f>+E25</f>
        <v>27</v>
      </c>
      <c r="M146" s="14">
        <f>Q22</f>
        <v>12</v>
      </c>
    </row>
    <row r="147">
      <c r="D147" s="16">
        <f>+F25</f>
        <v>3</v>
      </c>
      <c r="M147" s="14">
        <f>R22</f>
        <v>2021</v>
      </c>
    </row>
    <row r="148">
      <c r="D148" s="16">
        <f>+G25</f>
        <v>1941</v>
      </c>
      <c r="M148" s="14">
        <f>S22</f>
        <v>15740</v>
      </c>
    </row>
    <row r="149">
      <c r="D149" s="16">
        <f>+H25</f>
        <v>201000</v>
      </c>
      <c r="M149" s="14">
        <f>M23</f>
        <v>1800</v>
      </c>
    </row>
    <row r="150">
      <c r="D150" s="16">
        <f>+I25</f>
        <v>145867</v>
      </c>
      <c r="M150" s="14">
        <f>N23</f>
        <v>34</v>
      </c>
    </row>
    <row r="151">
      <c r="M151" s="14">
        <f>O23</f>
        <v>3</v>
      </c>
    </row>
    <row r="152">
      <c r="M152" s="14">
        <f>P23</f>
        <v>25</v>
      </c>
    </row>
    <row r="153">
      <c r="M153" s="14">
        <f>Q23</f>
        <v>7</v>
      </c>
    </row>
    <row r="154">
      <c r="M154" s="14">
        <f>R23</f>
        <v>2020</v>
      </c>
    </row>
    <row r="155">
      <c r="M155" s="14">
        <f>S23</f>
        <v>14721</v>
      </c>
    </row>
    <row r="156">
      <c r="M156" s="14">
        <f>M24</f>
        <v>1900</v>
      </c>
    </row>
    <row r="157">
      <c r="M157" s="14">
        <f>N24</f>
        <v>25</v>
      </c>
    </row>
    <row r="158">
      <c r="M158" s="14">
        <f>O24</f>
        <v>3</v>
      </c>
    </row>
    <row r="159">
      <c r="M159" s="14">
        <f>P24</f>
        <v>20</v>
      </c>
    </row>
    <row r="160">
      <c r="M160" s="14">
        <f>Q24</f>
        <v>12</v>
      </c>
    </row>
    <row r="161">
      <c r="M161" s="14">
        <f>R24</f>
        <v>2023</v>
      </c>
    </row>
    <row r="162">
      <c r="M162" s="14">
        <f>S24</f>
        <v>11362</v>
      </c>
    </row>
    <row r="163">
      <c r="M163" s="14">
        <f>M25</f>
        <v>2000</v>
      </c>
    </row>
    <row r="164">
      <c r="M164" s="14">
        <f>N25</f>
        <v>34</v>
      </c>
    </row>
    <row r="165">
      <c r="M165" s="14">
        <f>O25</f>
        <v>3</v>
      </c>
    </row>
    <row r="166">
      <c r="M166" s="14">
        <f>P25</f>
        <v>20</v>
      </c>
    </row>
    <row r="167">
      <c r="M167" s="14">
        <f>Q25</f>
        <v>6</v>
      </c>
    </row>
    <row r="168">
      <c r="M168" s="14">
        <f>R25</f>
        <v>2021</v>
      </c>
    </row>
    <row r="169">
      <c r="M169" s="14">
        <f>S25</f>
        <v>11442</v>
      </c>
    </row>
  </sheetData>
  <mergeCells count="2">
    <mergeCell ref="E4:G4"/>
    <mergeCell ref="P4:R4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4.38"/>
    <col customWidth="1" min="13" max="13" width="14.13"/>
    <col customWidth="1" min="14" max="14" width="14.38"/>
    <col customWidth="1" min="15" max="15" width="15.88"/>
    <col customWidth="1" min="17" max="17" width="13.25"/>
    <col customWidth="1" min="19" max="19" width="19.63"/>
  </cols>
  <sheetData>
    <row r="3">
      <c r="D3" s="9" t="s">
        <v>7</v>
      </c>
    </row>
    <row r="4">
      <c r="E4" s="1" t="s">
        <v>0</v>
      </c>
      <c r="F4" s="2"/>
      <c r="G4" s="3"/>
      <c r="M4" s="9" t="s">
        <v>9</v>
      </c>
      <c r="P4" s="11" t="s">
        <v>11</v>
      </c>
      <c r="Q4" s="2"/>
      <c r="R4" s="3"/>
    </row>
    <row r="5">
      <c r="C5" s="12" t="s">
        <v>12</v>
      </c>
      <c r="D5" s="4" t="s">
        <v>13</v>
      </c>
      <c r="E5" s="4" t="s">
        <v>1</v>
      </c>
      <c r="F5" s="4" t="s">
        <v>2</v>
      </c>
      <c r="G5" s="4" t="s">
        <v>3</v>
      </c>
      <c r="H5" s="4" t="s">
        <v>4</v>
      </c>
      <c r="I5" s="4" t="s">
        <v>14</v>
      </c>
      <c r="J5" s="4" t="s">
        <v>15</v>
      </c>
      <c r="L5" s="12" t="s">
        <v>12</v>
      </c>
      <c r="M5" s="13" t="s">
        <v>16</v>
      </c>
      <c r="N5" s="13" t="s">
        <v>17</v>
      </c>
      <c r="O5" s="13" t="s">
        <v>18</v>
      </c>
      <c r="P5" s="13" t="s">
        <v>1</v>
      </c>
      <c r="Q5" s="13" t="s">
        <v>2</v>
      </c>
      <c r="R5" s="13" t="s">
        <v>3</v>
      </c>
      <c r="S5" s="13" t="s">
        <v>19</v>
      </c>
      <c r="T5" s="13" t="s">
        <v>15</v>
      </c>
    </row>
    <row r="6">
      <c r="C6" s="6">
        <v>0.0</v>
      </c>
      <c r="D6" s="5">
        <v>5.0</v>
      </c>
      <c r="E6" s="5">
        <v>24.0</v>
      </c>
      <c r="F6" s="5">
        <v>12.0</v>
      </c>
      <c r="G6" s="5">
        <v>1924.0</v>
      </c>
      <c r="H6" s="5">
        <v>11000.0</v>
      </c>
      <c r="I6" s="5">
        <v>166689.0</v>
      </c>
      <c r="J6" s="5">
        <v>1.0</v>
      </c>
      <c r="L6" s="6">
        <v>0.0</v>
      </c>
      <c r="M6" s="14">
        <v>100.0</v>
      </c>
      <c r="N6" s="14">
        <v>5.0</v>
      </c>
      <c r="O6" s="14">
        <v>3.0</v>
      </c>
      <c r="P6" s="14">
        <v>8.0</v>
      </c>
      <c r="Q6" s="14">
        <v>10.0</v>
      </c>
      <c r="R6" s="14">
        <v>2020.0</v>
      </c>
      <c r="S6" s="14">
        <v>19400.0</v>
      </c>
      <c r="T6" s="14">
        <v>1.0</v>
      </c>
    </row>
    <row r="7">
      <c r="C7" s="6">
        <v>1.0</v>
      </c>
      <c r="D7" s="5">
        <v>10.0</v>
      </c>
      <c r="E7" s="5">
        <v>25.0</v>
      </c>
      <c r="F7" s="5">
        <v>2.0</v>
      </c>
      <c r="G7" s="5">
        <v>1911.0</v>
      </c>
      <c r="H7" s="5">
        <v>21000.0</v>
      </c>
      <c r="I7" s="5">
        <v>151990.0</v>
      </c>
      <c r="J7" s="5">
        <v>1.0</v>
      </c>
      <c r="L7" s="6">
        <v>1.0</v>
      </c>
      <c r="M7" s="14">
        <v>200.0</v>
      </c>
      <c r="N7" s="14">
        <v>25.0</v>
      </c>
      <c r="O7" s="14">
        <v>1.0</v>
      </c>
      <c r="P7" s="14">
        <v>21.0</v>
      </c>
      <c r="Q7" s="14">
        <v>9.0</v>
      </c>
      <c r="R7" s="14">
        <v>2024.0</v>
      </c>
      <c r="S7" s="14">
        <v>16991.0</v>
      </c>
      <c r="T7" s="14">
        <v>1.0</v>
      </c>
    </row>
    <row r="8">
      <c r="C8" s="6">
        <v>2.0</v>
      </c>
      <c r="D8" s="5">
        <v>15.0</v>
      </c>
      <c r="E8" s="5">
        <v>31.0</v>
      </c>
      <c r="F8" s="5">
        <v>1.0</v>
      </c>
      <c r="G8" s="5">
        <v>2024.0</v>
      </c>
      <c r="H8" s="5">
        <v>31000.0</v>
      </c>
      <c r="I8" s="5">
        <v>155022.0</v>
      </c>
      <c r="J8" s="5">
        <v>1.0</v>
      </c>
      <c r="L8" s="6">
        <v>2.0</v>
      </c>
      <c r="M8" s="14">
        <v>300.0</v>
      </c>
      <c r="N8" s="14">
        <v>5.0</v>
      </c>
      <c r="O8" s="14">
        <v>3.0</v>
      </c>
      <c r="P8" s="14">
        <v>28.0</v>
      </c>
      <c r="Q8" s="14">
        <v>3.0</v>
      </c>
      <c r="R8" s="14">
        <v>2021.0</v>
      </c>
      <c r="S8" s="14">
        <v>10242.0</v>
      </c>
      <c r="T8" s="14">
        <v>1.0</v>
      </c>
    </row>
    <row r="9">
      <c r="C9" s="6">
        <v>3.0</v>
      </c>
      <c r="D9" s="5">
        <v>20.0</v>
      </c>
      <c r="E9" s="5">
        <v>26.0</v>
      </c>
      <c r="F9" s="5">
        <v>2.0</v>
      </c>
      <c r="G9" s="5">
        <v>1974.0</v>
      </c>
      <c r="H9" s="5">
        <v>41000.0</v>
      </c>
      <c r="I9" s="5">
        <v>150194.0</v>
      </c>
      <c r="J9" s="5">
        <v>1.0</v>
      </c>
      <c r="L9" s="6">
        <v>3.0</v>
      </c>
      <c r="M9" s="14">
        <v>400.0</v>
      </c>
      <c r="N9" s="14">
        <v>100.0</v>
      </c>
      <c r="O9" s="14">
        <v>1.0</v>
      </c>
      <c r="P9" s="14">
        <v>27.0</v>
      </c>
      <c r="Q9" s="14">
        <v>1.0</v>
      </c>
      <c r="R9" s="14">
        <v>2023.0</v>
      </c>
      <c r="S9" s="14">
        <v>13588.0</v>
      </c>
      <c r="T9" s="14">
        <v>1.0</v>
      </c>
    </row>
    <row r="10">
      <c r="C10" s="6">
        <v>4.0</v>
      </c>
      <c r="D10" s="5">
        <v>25.0</v>
      </c>
      <c r="E10" s="5">
        <v>14.0</v>
      </c>
      <c r="F10" s="5">
        <v>4.0</v>
      </c>
      <c r="G10" s="5">
        <v>1966.0</v>
      </c>
      <c r="H10" s="5">
        <v>51000.0</v>
      </c>
      <c r="I10" s="5">
        <v>106556.0</v>
      </c>
      <c r="J10" s="5">
        <v>1.0</v>
      </c>
      <c r="L10" s="6">
        <v>4.0</v>
      </c>
      <c r="M10" s="14">
        <v>500.0</v>
      </c>
      <c r="N10" s="14">
        <v>5.0</v>
      </c>
      <c r="O10" s="14">
        <v>3.0</v>
      </c>
      <c r="P10" s="14">
        <v>27.0</v>
      </c>
      <c r="Q10" s="14">
        <v>2.0</v>
      </c>
      <c r="R10" s="14">
        <v>2021.0</v>
      </c>
      <c r="S10" s="14">
        <v>15003.0</v>
      </c>
      <c r="T10" s="14">
        <v>1.0</v>
      </c>
    </row>
    <row r="11">
      <c r="C11" s="6">
        <v>5.0</v>
      </c>
      <c r="D11" s="5">
        <v>30.0</v>
      </c>
      <c r="E11" s="5">
        <v>20.0</v>
      </c>
      <c r="F11" s="5">
        <v>5.0</v>
      </c>
      <c r="G11" s="5">
        <v>1986.0</v>
      </c>
      <c r="H11" s="5">
        <v>61000.0</v>
      </c>
      <c r="I11" s="5">
        <v>188906.0</v>
      </c>
      <c r="J11" s="5">
        <v>1.0</v>
      </c>
      <c r="L11" s="6">
        <v>5.0</v>
      </c>
      <c r="M11" s="14">
        <v>600.0</v>
      </c>
      <c r="N11" s="14">
        <v>35.0</v>
      </c>
      <c r="O11" s="14">
        <v>3.0</v>
      </c>
      <c r="P11" s="14">
        <v>2.0</v>
      </c>
      <c r="Q11" s="14">
        <v>11.0</v>
      </c>
      <c r="R11" s="14">
        <v>2021.0</v>
      </c>
      <c r="S11" s="14">
        <v>13799.0</v>
      </c>
      <c r="T11" s="14">
        <v>1.0</v>
      </c>
    </row>
    <row r="12">
      <c r="C12" s="6">
        <v>6.0</v>
      </c>
      <c r="D12" s="5">
        <v>35.0</v>
      </c>
      <c r="E12" s="5">
        <v>16.0</v>
      </c>
      <c r="F12" s="5">
        <v>7.0</v>
      </c>
      <c r="G12" s="5">
        <v>1935.0</v>
      </c>
      <c r="H12" s="5">
        <v>71000.0</v>
      </c>
      <c r="I12" s="5">
        <v>109036.0</v>
      </c>
      <c r="J12" s="5">
        <v>1.0</v>
      </c>
      <c r="L12" s="6">
        <v>6.0</v>
      </c>
      <c r="M12" s="14">
        <v>700.0</v>
      </c>
      <c r="N12" s="14">
        <v>5.0</v>
      </c>
      <c r="O12" s="14">
        <v>1.0</v>
      </c>
      <c r="P12" s="14">
        <v>23.0</v>
      </c>
      <c r="Q12" s="14">
        <v>9.0</v>
      </c>
      <c r="R12" s="14">
        <v>2024.0</v>
      </c>
      <c r="S12" s="14">
        <v>12336.0</v>
      </c>
      <c r="T12" s="14">
        <v>1.0</v>
      </c>
    </row>
    <row r="13">
      <c r="C13" s="6">
        <v>7.0</v>
      </c>
      <c r="D13" s="5">
        <v>40.0</v>
      </c>
      <c r="E13" s="5">
        <v>28.0</v>
      </c>
      <c r="F13" s="5">
        <v>3.0</v>
      </c>
      <c r="G13" s="5">
        <v>1935.0</v>
      </c>
      <c r="H13" s="5">
        <v>81000.0</v>
      </c>
      <c r="I13" s="5">
        <v>150219.0</v>
      </c>
      <c r="J13" s="5">
        <v>1.0</v>
      </c>
      <c r="L13" s="6">
        <v>7.0</v>
      </c>
      <c r="M13" s="14">
        <v>800.0</v>
      </c>
      <c r="N13" s="14">
        <v>25.0</v>
      </c>
      <c r="O13" s="14">
        <v>3.0</v>
      </c>
      <c r="P13" s="14">
        <v>20.0</v>
      </c>
      <c r="Q13" s="14">
        <v>2.0</v>
      </c>
      <c r="R13" s="14">
        <v>2020.0</v>
      </c>
      <c r="S13" s="14">
        <v>12680.0</v>
      </c>
      <c r="T13" s="14">
        <v>1.0</v>
      </c>
    </row>
    <row r="14">
      <c r="C14" s="6">
        <v>8.0</v>
      </c>
      <c r="D14" s="5">
        <v>45.0</v>
      </c>
      <c r="E14" s="5">
        <v>3.0</v>
      </c>
      <c r="F14" s="5">
        <v>10.0</v>
      </c>
      <c r="G14" s="5">
        <v>2023.0</v>
      </c>
      <c r="H14" s="5">
        <v>91000.0</v>
      </c>
      <c r="I14" s="5">
        <v>163098.0</v>
      </c>
      <c r="J14" s="5">
        <v>1.0</v>
      </c>
      <c r="L14" s="6">
        <v>8.0</v>
      </c>
      <c r="M14" s="14">
        <v>900.0</v>
      </c>
      <c r="N14" s="14">
        <v>100.0</v>
      </c>
      <c r="O14" s="14">
        <v>3.0</v>
      </c>
      <c r="P14" s="14">
        <v>13.0</v>
      </c>
      <c r="Q14" s="14">
        <v>6.0</v>
      </c>
      <c r="R14" s="14">
        <v>2024.0</v>
      </c>
      <c r="S14" s="14">
        <v>11137.0</v>
      </c>
      <c r="T14" s="14">
        <v>1.0</v>
      </c>
    </row>
    <row r="15">
      <c r="C15" s="6">
        <v>9.0</v>
      </c>
      <c r="D15" s="5">
        <v>50.0</v>
      </c>
      <c r="E15" s="5">
        <v>4.0</v>
      </c>
      <c r="F15" s="5">
        <v>10.0</v>
      </c>
      <c r="G15" s="5">
        <v>1941.0</v>
      </c>
      <c r="H15" s="5">
        <v>101000.0</v>
      </c>
      <c r="I15" s="5">
        <v>134884.0</v>
      </c>
      <c r="J15" s="5">
        <v>1.0</v>
      </c>
      <c r="L15" s="6">
        <v>9.0</v>
      </c>
      <c r="M15" s="14">
        <v>1000.0</v>
      </c>
      <c r="N15" s="14">
        <v>5.0</v>
      </c>
      <c r="O15" s="14">
        <v>1.0</v>
      </c>
      <c r="P15" s="14">
        <v>17.0</v>
      </c>
      <c r="Q15" s="14">
        <v>2.0</v>
      </c>
      <c r="R15" s="14">
        <v>2022.0</v>
      </c>
      <c r="S15" s="14">
        <v>18224.0</v>
      </c>
      <c r="T15" s="14">
        <v>1.0</v>
      </c>
    </row>
    <row r="16">
      <c r="C16" s="6">
        <v>10.0</v>
      </c>
      <c r="D16" s="5">
        <v>55.0</v>
      </c>
      <c r="E16" s="5">
        <v>5.0</v>
      </c>
      <c r="F16" s="5">
        <v>9.0</v>
      </c>
      <c r="G16" s="5">
        <v>1900.0</v>
      </c>
      <c r="H16" s="5">
        <v>111000.0</v>
      </c>
      <c r="I16" s="5">
        <v>186547.0</v>
      </c>
      <c r="J16" s="5">
        <v>1.0</v>
      </c>
      <c r="L16" s="6">
        <v>10.0</v>
      </c>
      <c r="M16" s="14">
        <v>1100.0</v>
      </c>
      <c r="N16" s="14">
        <v>35.0</v>
      </c>
      <c r="O16" s="14">
        <v>1.0</v>
      </c>
      <c r="P16" s="14">
        <v>2.0</v>
      </c>
      <c r="Q16" s="14">
        <v>8.0</v>
      </c>
      <c r="R16" s="14">
        <v>2020.0</v>
      </c>
      <c r="S16" s="14">
        <v>14933.0</v>
      </c>
      <c r="T16" s="14">
        <v>1.0</v>
      </c>
    </row>
    <row r="17">
      <c r="C17" s="6">
        <v>11.0</v>
      </c>
      <c r="D17" s="5">
        <v>60.0</v>
      </c>
      <c r="E17" s="5">
        <v>11.0</v>
      </c>
      <c r="F17" s="5">
        <v>4.0</v>
      </c>
      <c r="G17" s="5">
        <v>1917.0</v>
      </c>
      <c r="H17" s="5">
        <v>121000.0</v>
      </c>
      <c r="I17" s="5">
        <v>181537.0</v>
      </c>
      <c r="J17" s="5">
        <v>1.0</v>
      </c>
      <c r="L17" s="6">
        <v>11.0</v>
      </c>
      <c r="M17" s="14">
        <v>1200.0</v>
      </c>
      <c r="N17" s="14">
        <v>25.0</v>
      </c>
      <c r="O17" s="14">
        <v>1.0</v>
      </c>
      <c r="P17" s="14">
        <v>7.0</v>
      </c>
      <c r="Q17" s="14">
        <v>7.0</v>
      </c>
      <c r="R17" s="14">
        <v>2020.0</v>
      </c>
      <c r="S17" s="14">
        <v>14626.0</v>
      </c>
      <c r="T17" s="14">
        <v>1.0</v>
      </c>
    </row>
    <row r="18">
      <c r="C18" s="6">
        <v>12.0</v>
      </c>
      <c r="D18" s="5">
        <v>65.0</v>
      </c>
      <c r="E18" s="5">
        <v>24.0</v>
      </c>
      <c r="F18" s="5">
        <v>2.0</v>
      </c>
      <c r="G18" s="5">
        <v>2016.0</v>
      </c>
      <c r="H18" s="5">
        <v>131000.0</v>
      </c>
      <c r="I18" s="5">
        <v>155644.0</v>
      </c>
      <c r="J18" s="5">
        <v>1.0</v>
      </c>
      <c r="L18" s="6">
        <v>12.0</v>
      </c>
      <c r="M18" s="14">
        <v>1300.0</v>
      </c>
      <c r="N18" s="14">
        <v>5.0</v>
      </c>
      <c r="O18" s="14">
        <v>3.0</v>
      </c>
      <c r="P18" s="14">
        <v>15.0</v>
      </c>
      <c r="Q18" s="14">
        <v>12.0</v>
      </c>
      <c r="R18" s="14">
        <v>2021.0</v>
      </c>
      <c r="S18" s="14">
        <v>17531.0</v>
      </c>
      <c r="T18" s="14">
        <v>1.0</v>
      </c>
    </row>
    <row r="19">
      <c r="C19" s="6">
        <v>13.0</v>
      </c>
      <c r="D19" s="5">
        <v>70.0</v>
      </c>
      <c r="E19" s="5">
        <v>26.0</v>
      </c>
      <c r="F19" s="5">
        <v>7.0</v>
      </c>
      <c r="G19" s="5">
        <v>1960.0</v>
      </c>
      <c r="H19" s="5">
        <v>141000.0</v>
      </c>
      <c r="I19" s="5">
        <v>185800.0</v>
      </c>
      <c r="J19" s="5">
        <v>1.0</v>
      </c>
      <c r="L19" s="6">
        <v>13.0</v>
      </c>
      <c r="M19" s="14">
        <v>1400.0</v>
      </c>
      <c r="N19" s="14">
        <v>100.0</v>
      </c>
      <c r="O19" s="14">
        <v>3.0</v>
      </c>
      <c r="P19" s="14">
        <v>24.0</v>
      </c>
      <c r="Q19" s="14">
        <v>12.0</v>
      </c>
      <c r="R19" s="14">
        <v>2024.0</v>
      </c>
      <c r="S19" s="14">
        <v>15017.0</v>
      </c>
      <c r="T19" s="14">
        <v>1.0</v>
      </c>
    </row>
    <row r="20">
      <c r="C20" s="6">
        <v>14.0</v>
      </c>
      <c r="D20" s="5">
        <v>75.0</v>
      </c>
      <c r="E20" s="5">
        <v>8.0</v>
      </c>
      <c r="F20" s="5">
        <v>12.0</v>
      </c>
      <c r="G20" s="5">
        <v>1962.0</v>
      </c>
      <c r="H20" s="5">
        <v>151000.0</v>
      </c>
      <c r="I20" s="5">
        <v>114513.0</v>
      </c>
      <c r="J20" s="5">
        <v>1.0</v>
      </c>
      <c r="L20" s="6">
        <v>14.0</v>
      </c>
      <c r="M20" s="14">
        <v>1500.0</v>
      </c>
      <c r="N20" s="14">
        <v>35.0</v>
      </c>
      <c r="O20" s="14">
        <v>3.0</v>
      </c>
      <c r="P20" s="14">
        <v>26.0</v>
      </c>
      <c r="Q20" s="14">
        <v>9.0</v>
      </c>
      <c r="R20" s="14">
        <v>2022.0</v>
      </c>
      <c r="S20" s="14">
        <v>15520.0</v>
      </c>
      <c r="T20" s="14">
        <v>1.0</v>
      </c>
    </row>
    <row r="21">
      <c r="C21" s="6">
        <v>15.0</v>
      </c>
      <c r="D21" s="5">
        <v>80.0</v>
      </c>
      <c r="E21" s="5">
        <v>30.0</v>
      </c>
      <c r="F21" s="5">
        <v>1.0</v>
      </c>
      <c r="G21" s="5">
        <v>1914.0</v>
      </c>
      <c r="H21" s="5">
        <v>161000.0</v>
      </c>
      <c r="I21" s="5">
        <v>143818.0</v>
      </c>
      <c r="J21" s="5">
        <v>1.0</v>
      </c>
      <c r="L21" s="6">
        <v>15.0</v>
      </c>
      <c r="M21" s="14">
        <v>1600.0</v>
      </c>
      <c r="N21" s="14">
        <v>25.0</v>
      </c>
      <c r="O21" s="14">
        <v>3.0</v>
      </c>
      <c r="P21" s="14">
        <v>13.0</v>
      </c>
      <c r="Q21" s="14">
        <v>12.0</v>
      </c>
      <c r="R21" s="14">
        <v>2020.0</v>
      </c>
      <c r="S21" s="14">
        <v>15715.0</v>
      </c>
      <c r="T21" s="14">
        <v>1.0</v>
      </c>
    </row>
    <row r="22">
      <c r="C22" s="6">
        <v>16.0</v>
      </c>
      <c r="D22" s="5">
        <v>85.0</v>
      </c>
      <c r="E22" s="5">
        <v>11.0</v>
      </c>
      <c r="F22" s="5">
        <v>2.0</v>
      </c>
      <c r="G22" s="5">
        <v>1999.0</v>
      </c>
      <c r="H22" s="5">
        <v>171000.0</v>
      </c>
      <c r="I22" s="5">
        <v>158903.0</v>
      </c>
      <c r="J22" s="5">
        <v>1.0</v>
      </c>
      <c r="L22" s="6">
        <v>16.0</v>
      </c>
      <c r="M22" s="14">
        <v>1700.0</v>
      </c>
      <c r="N22" s="14">
        <v>35.0</v>
      </c>
      <c r="O22" s="14">
        <v>2.0</v>
      </c>
      <c r="P22" s="14">
        <v>24.0</v>
      </c>
      <c r="Q22" s="14">
        <v>12.0</v>
      </c>
      <c r="R22" s="14">
        <v>2021.0</v>
      </c>
      <c r="S22" s="14">
        <v>15740.0</v>
      </c>
      <c r="T22" s="14">
        <v>1.0</v>
      </c>
    </row>
    <row r="23">
      <c r="C23" s="6">
        <v>17.0</v>
      </c>
      <c r="D23" s="5">
        <v>90.0</v>
      </c>
      <c r="E23" s="5">
        <v>14.0</v>
      </c>
      <c r="F23" s="5">
        <v>6.0</v>
      </c>
      <c r="G23" s="5">
        <v>1938.0</v>
      </c>
      <c r="H23" s="5">
        <v>181000.0</v>
      </c>
      <c r="I23" s="5">
        <v>187577.0</v>
      </c>
      <c r="J23" s="5">
        <v>1.0</v>
      </c>
      <c r="L23" s="6">
        <v>17.0</v>
      </c>
      <c r="M23" s="14">
        <v>1800.0</v>
      </c>
      <c r="N23" s="14">
        <v>34.0</v>
      </c>
      <c r="O23" s="14">
        <v>3.0</v>
      </c>
      <c r="P23" s="14">
        <v>25.0</v>
      </c>
      <c r="Q23" s="14">
        <v>7.0</v>
      </c>
      <c r="R23" s="14">
        <v>2020.0</v>
      </c>
      <c r="S23" s="14">
        <v>14721.0</v>
      </c>
      <c r="T23" s="14">
        <v>1.0</v>
      </c>
    </row>
    <row r="24">
      <c r="C24" s="6">
        <v>18.0</v>
      </c>
      <c r="D24" s="5">
        <v>95.0</v>
      </c>
      <c r="E24" s="5">
        <v>2.0</v>
      </c>
      <c r="F24" s="5">
        <v>8.0</v>
      </c>
      <c r="G24" s="5">
        <v>1976.0</v>
      </c>
      <c r="H24" s="5">
        <v>191000.0</v>
      </c>
      <c r="I24" s="5">
        <v>159280.0</v>
      </c>
      <c r="J24" s="5">
        <v>1.0</v>
      </c>
      <c r="L24" s="6">
        <v>18.0</v>
      </c>
      <c r="M24" s="14">
        <v>1900.0</v>
      </c>
      <c r="N24" s="14">
        <v>25.0</v>
      </c>
      <c r="O24" s="14">
        <v>3.0</v>
      </c>
      <c r="P24" s="14">
        <v>20.0</v>
      </c>
      <c r="Q24" s="14">
        <v>12.0</v>
      </c>
      <c r="R24" s="14">
        <v>2023.0</v>
      </c>
      <c r="S24" s="14">
        <v>11362.0</v>
      </c>
      <c r="T24" s="14">
        <v>1.0</v>
      </c>
    </row>
    <row r="25">
      <c r="C25" s="6">
        <v>19.0</v>
      </c>
      <c r="D25" s="5">
        <v>100.0</v>
      </c>
      <c r="E25" s="5">
        <v>27.0</v>
      </c>
      <c r="F25" s="5">
        <v>3.0</v>
      </c>
      <c r="G25" s="5">
        <v>1941.0</v>
      </c>
      <c r="H25" s="5">
        <v>201000.0</v>
      </c>
      <c r="I25" s="5">
        <v>145867.0</v>
      </c>
      <c r="J25" s="5">
        <v>1.0</v>
      </c>
      <c r="L25" s="6">
        <v>19.0</v>
      </c>
      <c r="M25" s="14">
        <v>2000.0</v>
      </c>
      <c r="N25" s="14">
        <v>34.0</v>
      </c>
      <c r="O25" s="14">
        <v>3.0</v>
      </c>
      <c r="P25" s="14">
        <v>20.0</v>
      </c>
      <c r="Q25" s="14">
        <v>6.0</v>
      </c>
      <c r="R25" s="14">
        <v>2021.0</v>
      </c>
      <c r="S25" s="14">
        <v>11442.0</v>
      </c>
      <c r="T25" s="14">
        <v>1.0</v>
      </c>
    </row>
    <row r="28">
      <c r="M28" s="9" t="s">
        <v>9</v>
      </c>
    </row>
    <row r="29">
      <c r="D29" s="15" t="s">
        <v>7</v>
      </c>
      <c r="M29" s="13" t="s">
        <v>20</v>
      </c>
    </row>
    <row r="30">
      <c r="D30" s="4" t="s">
        <v>20</v>
      </c>
      <c r="M30" s="14">
        <f>M6</f>
        <v>100</v>
      </c>
    </row>
    <row r="31">
      <c r="D31" s="5">
        <f>+D6</f>
        <v>5</v>
      </c>
      <c r="M31" s="14">
        <f>N6</f>
        <v>5</v>
      </c>
      <c r="Q31" s="6" t="s">
        <v>28</v>
      </c>
    </row>
    <row r="32">
      <c r="D32" s="16">
        <f>+E6</f>
        <v>24</v>
      </c>
      <c r="M32" s="14">
        <f>O6</f>
        <v>3</v>
      </c>
      <c r="Q32" s="13" t="s">
        <v>16</v>
      </c>
      <c r="R32" s="13" t="s">
        <v>19</v>
      </c>
      <c r="V32" s="9" t="s">
        <v>9</v>
      </c>
      <c r="Y32" s="11" t="s">
        <v>11</v>
      </c>
      <c r="Z32" s="2"/>
      <c r="AA32" s="3"/>
    </row>
    <row r="33">
      <c r="D33" s="16">
        <f>+F6</f>
        <v>12</v>
      </c>
      <c r="M33" s="14">
        <f>P6</f>
        <v>8</v>
      </c>
      <c r="P33" s="6">
        <v>1.0</v>
      </c>
      <c r="Q33" s="14">
        <v>100.0</v>
      </c>
      <c r="R33" s="14">
        <v>19400.0</v>
      </c>
      <c r="V33" s="13" t="s">
        <v>16</v>
      </c>
      <c r="W33" s="13" t="s">
        <v>17</v>
      </c>
      <c r="X33" s="13" t="s">
        <v>18</v>
      </c>
      <c r="Y33" s="13" t="s">
        <v>1</v>
      </c>
      <c r="Z33" s="13" t="s">
        <v>2</v>
      </c>
      <c r="AA33" s="13" t="s">
        <v>3</v>
      </c>
      <c r="AB33" s="13" t="s">
        <v>19</v>
      </c>
      <c r="AC33" s="13" t="s">
        <v>15</v>
      </c>
    </row>
    <row r="34">
      <c r="D34" s="16">
        <f>+G6</f>
        <v>1924</v>
      </c>
      <c r="M34" s="14">
        <f>Q6</f>
        <v>10</v>
      </c>
      <c r="P34" s="6">
        <v>2.0</v>
      </c>
      <c r="Q34" s="14">
        <v>200.0</v>
      </c>
      <c r="R34" s="14">
        <v>16991.0</v>
      </c>
      <c r="V34" s="14" t="str">
        <f t="shared" ref="V34:AA34" si="1">IF(W34="","",M6)</f>
        <v/>
      </c>
      <c r="W34" s="14" t="str">
        <f t="shared" si="1"/>
        <v/>
      </c>
      <c r="X34" s="14" t="str">
        <f t="shared" si="1"/>
        <v/>
      </c>
      <c r="Y34" s="14" t="str">
        <f t="shared" si="1"/>
        <v/>
      </c>
      <c r="Z34" s="14" t="str">
        <f t="shared" si="1"/>
        <v/>
      </c>
      <c r="AA34" s="14" t="str">
        <f t="shared" si="1"/>
        <v/>
      </c>
      <c r="AB34" s="14" t="str">
        <f t="shared" ref="AB34:AB53" si="3">IF($T$37=S6,S6,"")</f>
        <v/>
      </c>
      <c r="AC34" s="14" t="str">
        <f t="shared" ref="AC34:AC53" si="4">IF(AB34="","",T6)</f>
        <v/>
      </c>
    </row>
    <row r="35">
      <c r="D35" s="16">
        <f>+H6</f>
        <v>11000</v>
      </c>
      <c r="M35" s="14">
        <f>R6</f>
        <v>2020</v>
      </c>
      <c r="P35" s="6">
        <v>3.0</v>
      </c>
      <c r="Q35" s="14">
        <v>300.0</v>
      </c>
      <c r="R35" s="14">
        <v>10242.0</v>
      </c>
      <c r="V35" s="14" t="str">
        <f t="shared" ref="V35:AA35" si="2">IF(W35="","",M7)</f>
        <v/>
      </c>
      <c r="W35" s="14" t="str">
        <f t="shared" si="2"/>
        <v/>
      </c>
      <c r="X35" s="14" t="str">
        <f t="shared" si="2"/>
        <v/>
      </c>
      <c r="Y35" s="14" t="str">
        <f t="shared" si="2"/>
        <v/>
      </c>
      <c r="Z35" s="14" t="str">
        <f t="shared" si="2"/>
        <v/>
      </c>
      <c r="AA35" s="14" t="str">
        <f t="shared" si="2"/>
        <v/>
      </c>
      <c r="AB35" s="14" t="str">
        <f t="shared" si="3"/>
        <v/>
      </c>
      <c r="AC35" s="14" t="str">
        <f t="shared" si="4"/>
        <v/>
      </c>
    </row>
    <row r="36">
      <c r="D36" s="16">
        <f>+I6</f>
        <v>166689</v>
      </c>
      <c r="M36" s="14">
        <f>S6</f>
        <v>19400</v>
      </c>
      <c r="P36" s="6">
        <v>4.0</v>
      </c>
      <c r="Q36" s="14">
        <v>400.0</v>
      </c>
      <c r="R36" s="14">
        <v>13588.0</v>
      </c>
      <c r="V36" s="14">
        <f t="shared" ref="V36:AA36" si="5">IF(W36="","",M8)</f>
        <v>300</v>
      </c>
      <c r="W36" s="14">
        <f t="shared" si="5"/>
        <v>5</v>
      </c>
      <c r="X36" s="14">
        <f t="shared" si="5"/>
        <v>3</v>
      </c>
      <c r="Y36" s="14">
        <f t="shared" si="5"/>
        <v>28</v>
      </c>
      <c r="Z36" s="14">
        <f t="shared" si="5"/>
        <v>3</v>
      </c>
      <c r="AA36" s="14">
        <f t="shared" si="5"/>
        <v>2021</v>
      </c>
      <c r="AB36" s="14">
        <f t="shared" si="3"/>
        <v>10242</v>
      </c>
      <c r="AC36" s="14">
        <f t="shared" si="4"/>
        <v>1</v>
      </c>
    </row>
    <row r="37">
      <c r="D37" s="16">
        <f>+D7</f>
        <v>10</v>
      </c>
      <c r="M37" s="14">
        <f>M7</f>
        <v>200</v>
      </c>
      <c r="P37" s="6">
        <v>5.0</v>
      </c>
      <c r="Q37" s="14">
        <v>500.0</v>
      </c>
      <c r="R37" s="14">
        <v>15003.0</v>
      </c>
      <c r="S37" s="12" t="s">
        <v>29</v>
      </c>
      <c r="T37" s="20">
        <f>MIN(R33:R52)</f>
        <v>10242</v>
      </c>
      <c r="V37" s="14" t="str">
        <f t="shared" ref="V37:AA37" si="6">IF(W37="","",M9)</f>
        <v/>
      </c>
      <c r="W37" s="14" t="str">
        <f t="shared" si="6"/>
        <v/>
      </c>
      <c r="X37" s="14" t="str">
        <f t="shared" si="6"/>
        <v/>
      </c>
      <c r="Y37" s="14" t="str">
        <f t="shared" si="6"/>
        <v/>
      </c>
      <c r="Z37" s="14" t="str">
        <f t="shared" si="6"/>
        <v/>
      </c>
      <c r="AA37" s="14" t="str">
        <f t="shared" si="6"/>
        <v/>
      </c>
      <c r="AB37" s="14" t="str">
        <f t="shared" si="3"/>
        <v/>
      </c>
      <c r="AC37" s="14" t="str">
        <f t="shared" si="4"/>
        <v/>
      </c>
    </row>
    <row r="38">
      <c r="D38" s="16">
        <f>+E7</f>
        <v>25</v>
      </c>
      <c r="M38" s="14">
        <f>N7</f>
        <v>25</v>
      </c>
      <c r="P38" s="6">
        <v>6.0</v>
      </c>
      <c r="Q38" s="14">
        <v>600.0</v>
      </c>
      <c r="R38" s="14">
        <v>13799.0</v>
      </c>
      <c r="S38" s="12" t="s">
        <v>30</v>
      </c>
      <c r="T38" s="20">
        <f t="array" ref="T38">INDEX(Q33:Q52,(MATCH(MIN(R33:R52),R33:R52,0)))</f>
        <v>300</v>
      </c>
      <c r="V38" s="14" t="str">
        <f t="shared" ref="V38:AA38" si="7">IF(W38="","",M10)</f>
        <v/>
      </c>
      <c r="W38" s="14" t="str">
        <f t="shared" si="7"/>
        <v/>
      </c>
      <c r="X38" s="14" t="str">
        <f t="shared" si="7"/>
        <v/>
      </c>
      <c r="Y38" s="14" t="str">
        <f t="shared" si="7"/>
        <v/>
      </c>
      <c r="Z38" s="14" t="str">
        <f t="shared" si="7"/>
        <v/>
      </c>
      <c r="AA38" s="14" t="str">
        <f t="shared" si="7"/>
        <v/>
      </c>
      <c r="AB38" s="14" t="str">
        <f t="shared" si="3"/>
        <v/>
      </c>
      <c r="AC38" s="14" t="str">
        <f t="shared" si="4"/>
        <v/>
      </c>
    </row>
    <row r="39">
      <c r="D39" s="16">
        <f>+F7</f>
        <v>2</v>
      </c>
      <c r="M39" s="14">
        <f>O7</f>
        <v>1</v>
      </c>
      <c r="P39" s="6">
        <v>7.0</v>
      </c>
      <c r="Q39" s="14">
        <v>700.0</v>
      </c>
      <c r="R39" s="14">
        <v>12336.0</v>
      </c>
      <c r="V39" s="14" t="str">
        <f t="shared" ref="V39:AA39" si="8">IF(W39="","",M11)</f>
        <v/>
      </c>
      <c r="W39" s="14" t="str">
        <f t="shared" si="8"/>
        <v/>
      </c>
      <c r="X39" s="14" t="str">
        <f t="shared" si="8"/>
        <v/>
      </c>
      <c r="Y39" s="14" t="str">
        <f t="shared" si="8"/>
        <v/>
      </c>
      <c r="Z39" s="14" t="str">
        <f t="shared" si="8"/>
        <v/>
      </c>
      <c r="AA39" s="14" t="str">
        <f t="shared" si="8"/>
        <v/>
      </c>
      <c r="AB39" s="14" t="str">
        <f t="shared" si="3"/>
        <v/>
      </c>
      <c r="AC39" s="14" t="str">
        <f t="shared" si="4"/>
        <v/>
      </c>
    </row>
    <row r="40">
      <c r="D40" s="16">
        <f>+G7</f>
        <v>1911</v>
      </c>
      <c r="M40" s="14">
        <f>P7</f>
        <v>21</v>
      </c>
      <c r="P40" s="6">
        <v>8.0</v>
      </c>
      <c r="Q40" s="14">
        <v>800.0</v>
      </c>
      <c r="R40" s="14">
        <v>12680.0</v>
      </c>
      <c r="V40" s="14" t="str">
        <f t="shared" ref="V40:AA40" si="9">IF(W40="","",M12)</f>
        <v/>
      </c>
      <c r="W40" s="14" t="str">
        <f t="shared" si="9"/>
        <v/>
      </c>
      <c r="X40" s="14" t="str">
        <f t="shared" si="9"/>
        <v/>
      </c>
      <c r="Y40" s="14" t="str">
        <f t="shared" si="9"/>
        <v/>
      </c>
      <c r="Z40" s="14" t="str">
        <f t="shared" si="9"/>
        <v/>
      </c>
      <c r="AA40" s="14" t="str">
        <f t="shared" si="9"/>
        <v/>
      </c>
      <c r="AB40" s="14" t="str">
        <f t="shared" si="3"/>
        <v/>
      </c>
      <c r="AC40" s="14" t="str">
        <f t="shared" si="4"/>
        <v/>
      </c>
    </row>
    <row r="41">
      <c r="D41" s="16">
        <f>+H7</f>
        <v>21000</v>
      </c>
      <c r="M41" s="14">
        <f>Q7</f>
        <v>9</v>
      </c>
      <c r="P41" s="6">
        <v>9.0</v>
      </c>
      <c r="Q41" s="14">
        <v>900.0</v>
      </c>
      <c r="R41" s="14">
        <v>11137.0</v>
      </c>
      <c r="V41" s="14" t="str">
        <f t="shared" ref="V41:AA41" si="10">IF(W41="","",M13)</f>
        <v/>
      </c>
      <c r="W41" s="14" t="str">
        <f t="shared" si="10"/>
        <v/>
      </c>
      <c r="X41" s="14" t="str">
        <f t="shared" si="10"/>
        <v/>
      </c>
      <c r="Y41" s="14" t="str">
        <f t="shared" si="10"/>
        <v/>
      </c>
      <c r="Z41" s="14" t="str">
        <f t="shared" si="10"/>
        <v/>
      </c>
      <c r="AA41" s="14" t="str">
        <f t="shared" si="10"/>
        <v/>
      </c>
      <c r="AB41" s="14" t="str">
        <f t="shared" si="3"/>
        <v/>
      </c>
      <c r="AC41" s="14" t="str">
        <f t="shared" si="4"/>
        <v/>
      </c>
    </row>
    <row r="42">
      <c r="D42" s="16">
        <f>+I7</f>
        <v>151990</v>
      </c>
      <c r="M42" s="14">
        <f>R7</f>
        <v>2024</v>
      </c>
      <c r="P42" s="6">
        <v>10.0</v>
      </c>
      <c r="Q42" s="14">
        <v>1000.0</v>
      </c>
      <c r="R42" s="14">
        <v>18224.0</v>
      </c>
      <c r="V42" s="14" t="str">
        <f t="shared" ref="V42:AA42" si="11">IF(W42="","",M14)</f>
        <v/>
      </c>
      <c r="W42" s="14" t="str">
        <f t="shared" si="11"/>
        <v/>
      </c>
      <c r="X42" s="14" t="str">
        <f t="shared" si="11"/>
        <v/>
      </c>
      <c r="Y42" s="14" t="str">
        <f t="shared" si="11"/>
        <v/>
      </c>
      <c r="Z42" s="14" t="str">
        <f t="shared" si="11"/>
        <v/>
      </c>
      <c r="AA42" s="14" t="str">
        <f t="shared" si="11"/>
        <v/>
      </c>
      <c r="AB42" s="14" t="str">
        <f t="shared" si="3"/>
        <v/>
      </c>
      <c r="AC42" s="14" t="str">
        <f t="shared" si="4"/>
        <v/>
      </c>
    </row>
    <row r="43">
      <c r="D43" s="16">
        <f>+D8</f>
        <v>15</v>
      </c>
      <c r="M43" s="14">
        <f>S7</f>
        <v>16991</v>
      </c>
      <c r="P43" s="6">
        <v>11.0</v>
      </c>
      <c r="Q43" s="14">
        <v>1100.0</v>
      </c>
      <c r="R43" s="14">
        <v>14933.0</v>
      </c>
      <c r="V43" s="14" t="str">
        <f t="shared" ref="V43:AA43" si="12">IF(W43="","",M15)</f>
        <v/>
      </c>
      <c r="W43" s="14" t="str">
        <f t="shared" si="12"/>
        <v/>
      </c>
      <c r="X43" s="14" t="str">
        <f t="shared" si="12"/>
        <v/>
      </c>
      <c r="Y43" s="14" t="str">
        <f t="shared" si="12"/>
        <v/>
      </c>
      <c r="Z43" s="14" t="str">
        <f t="shared" si="12"/>
        <v/>
      </c>
      <c r="AA43" s="14" t="str">
        <f t="shared" si="12"/>
        <v/>
      </c>
      <c r="AB43" s="14" t="str">
        <f t="shared" si="3"/>
        <v/>
      </c>
      <c r="AC43" s="14" t="str">
        <f t="shared" si="4"/>
        <v/>
      </c>
    </row>
    <row r="44">
      <c r="D44" s="16">
        <f>+E8</f>
        <v>31</v>
      </c>
      <c r="M44" s="14">
        <f>M8</f>
        <v>300</v>
      </c>
      <c r="P44" s="6">
        <v>12.0</v>
      </c>
      <c r="Q44" s="14">
        <v>1200.0</v>
      </c>
      <c r="R44" s="14">
        <v>14626.0</v>
      </c>
      <c r="V44" s="14" t="str">
        <f t="shared" ref="V44:AA44" si="13">IF(W44="","",M16)</f>
        <v/>
      </c>
      <c r="W44" s="14" t="str">
        <f t="shared" si="13"/>
        <v/>
      </c>
      <c r="X44" s="14" t="str">
        <f t="shared" si="13"/>
        <v/>
      </c>
      <c r="Y44" s="14" t="str">
        <f t="shared" si="13"/>
        <v/>
      </c>
      <c r="Z44" s="14" t="str">
        <f t="shared" si="13"/>
        <v/>
      </c>
      <c r="AA44" s="14" t="str">
        <f t="shared" si="13"/>
        <v/>
      </c>
      <c r="AB44" s="14" t="str">
        <f t="shared" si="3"/>
        <v/>
      </c>
      <c r="AC44" s="14" t="str">
        <f t="shared" si="4"/>
        <v/>
      </c>
    </row>
    <row r="45">
      <c r="D45" s="16">
        <f>+F8</f>
        <v>1</v>
      </c>
      <c r="M45" s="14">
        <f>N8</f>
        <v>5</v>
      </c>
      <c r="P45" s="6">
        <v>13.0</v>
      </c>
      <c r="Q45" s="14">
        <v>1300.0</v>
      </c>
      <c r="R45" s="14">
        <v>17531.0</v>
      </c>
      <c r="V45" s="14" t="str">
        <f t="shared" ref="V45:AA45" si="14">IF(W45="","",M17)</f>
        <v/>
      </c>
      <c r="W45" s="14" t="str">
        <f t="shared" si="14"/>
        <v/>
      </c>
      <c r="X45" s="14" t="str">
        <f t="shared" si="14"/>
        <v/>
      </c>
      <c r="Y45" s="14" t="str">
        <f t="shared" si="14"/>
        <v/>
      </c>
      <c r="Z45" s="14" t="str">
        <f t="shared" si="14"/>
        <v/>
      </c>
      <c r="AA45" s="14" t="str">
        <f t="shared" si="14"/>
        <v/>
      </c>
      <c r="AB45" s="14" t="str">
        <f t="shared" si="3"/>
        <v/>
      </c>
      <c r="AC45" s="14" t="str">
        <f t="shared" si="4"/>
        <v/>
      </c>
    </row>
    <row r="46">
      <c r="D46" s="16">
        <f>+G8</f>
        <v>2024</v>
      </c>
      <c r="M46" s="14">
        <f>O8</f>
        <v>3</v>
      </c>
      <c r="P46" s="6">
        <v>14.0</v>
      </c>
      <c r="Q46" s="14">
        <v>1400.0</v>
      </c>
      <c r="R46" s="14">
        <v>15017.0</v>
      </c>
      <c r="V46" s="14" t="str">
        <f t="shared" ref="V46:AA46" si="15">IF(W46="","",M18)</f>
        <v/>
      </c>
      <c r="W46" s="14" t="str">
        <f t="shared" si="15"/>
        <v/>
      </c>
      <c r="X46" s="14" t="str">
        <f t="shared" si="15"/>
        <v/>
      </c>
      <c r="Y46" s="14" t="str">
        <f t="shared" si="15"/>
        <v/>
      </c>
      <c r="Z46" s="14" t="str">
        <f t="shared" si="15"/>
        <v/>
      </c>
      <c r="AA46" s="14" t="str">
        <f t="shared" si="15"/>
        <v/>
      </c>
      <c r="AB46" s="14" t="str">
        <f t="shared" si="3"/>
        <v/>
      </c>
      <c r="AC46" s="14" t="str">
        <f t="shared" si="4"/>
        <v/>
      </c>
    </row>
    <row r="47">
      <c r="D47" s="16">
        <f>+H8</f>
        <v>31000</v>
      </c>
      <c r="M47" s="14">
        <f>P8</f>
        <v>28</v>
      </c>
      <c r="P47" s="6">
        <v>15.0</v>
      </c>
      <c r="Q47" s="14">
        <v>1500.0</v>
      </c>
      <c r="R47" s="14">
        <v>15520.0</v>
      </c>
      <c r="V47" s="14" t="str">
        <f t="shared" ref="V47:AA47" si="16">IF(W47="","",M19)</f>
        <v/>
      </c>
      <c r="W47" s="14" t="str">
        <f t="shared" si="16"/>
        <v/>
      </c>
      <c r="X47" s="14" t="str">
        <f t="shared" si="16"/>
        <v/>
      </c>
      <c r="Y47" s="14" t="str">
        <f t="shared" si="16"/>
        <v/>
      </c>
      <c r="Z47" s="14" t="str">
        <f t="shared" si="16"/>
        <v/>
      </c>
      <c r="AA47" s="14" t="str">
        <f t="shared" si="16"/>
        <v/>
      </c>
      <c r="AB47" s="14" t="str">
        <f t="shared" si="3"/>
        <v/>
      </c>
      <c r="AC47" s="14" t="str">
        <f t="shared" si="4"/>
        <v/>
      </c>
    </row>
    <row r="48">
      <c r="D48" s="16">
        <f>+I8</f>
        <v>155022</v>
      </c>
      <c r="M48" s="14">
        <f>Q8</f>
        <v>3</v>
      </c>
      <c r="P48" s="6">
        <v>16.0</v>
      </c>
      <c r="Q48" s="14">
        <v>1600.0</v>
      </c>
      <c r="R48" s="14">
        <v>15715.0</v>
      </c>
      <c r="V48" s="14" t="str">
        <f t="shared" ref="V48:AA48" si="17">IF(W48="","",M20)</f>
        <v/>
      </c>
      <c r="W48" s="14" t="str">
        <f t="shared" si="17"/>
        <v/>
      </c>
      <c r="X48" s="14" t="str">
        <f t="shared" si="17"/>
        <v/>
      </c>
      <c r="Y48" s="14" t="str">
        <f t="shared" si="17"/>
        <v/>
      </c>
      <c r="Z48" s="14" t="str">
        <f t="shared" si="17"/>
        <v/>
      </c>
      <c r="AA48" s="14" t="str">
        <f t="shared" si="17"/>
        <v/>
      </c>
      <c r="AB48" s="14" t="str">
        <f t="shared" si="3"/>
        <v/>
      </c>
      <c r="AC48" s="14" t="str">
        <f t="shared" si="4"/>
        <v/>
      </c>
    </row>
    <row r="49">
      <c r="D49" s="16">
        <f>+D9</f>
        <v>20</v>
      </c>
      <c r="M49" s="14">
        <f>R8</f>
        <v>2021</v>
      </c>
      <c r="P49" s="6">
        <v>17.0</v>
      </c>
      <c r="Q49" s="14">
        <v>1700.0</v>
      </c>
      <c r="R49" s="14">
        <v>15740.0</v>
      </c>
      <c r="V49" s="14" t="str">
        <f t="shared" ref="V49:AA49" si="18">IF(W49="","",M21)</f>
        <v/>
      </c>
      <c r="W49" s="14" t="str">
        <f t="shared" si="18"/>
        <v/>
      </c>
      <c r="X49" s="14" t="str">
        <f t="shared" si="18"/>
        <v/>
      </c>
      <c r="Y49" s="14" t="str">
        <f t="shared" si="18"/>
        <v/>
      </c>
      <c r="Z49" s="14" t="str">
        <f t="shared" si="18"/>
        <v/>
      </c>
      <c r="AA49" s="14" t="str">
        <f t="shared" si="18"/>
        <v/>
      </c>
      <c r="AB49" s="14" t="str">
        <f t="shared" si="3"/>
        <v/>
      </c>
      <c r="AC49" s="14" t="str">
        <f t="shared" si="4"/>
        <v/>
      </c>
    </row>
    <row r="50">
      <c r="D50" s="16">
        <f>+E9</f>
        <v>26</v>
      </c>
      <c r="M50" s="14">
        <f>S8</f>
        <v>10242</v>
      </c>
      <c r="P50" s="6">
        <v>18.0</v>
      </c>
      <c r="Q50" s="14">
        <v>1800.0</v>
      </c>
      <c r="R50" s="14">
        <v>14721.0</v>
      </c>
      <c r="V50" s="14" t="str">
        <f t="shared" ref="V50:AA50" si="19">IF(W50="","",M22)</f>
        <v/>
      </c>
      <c r="W50" s="14" t="str">
        <f t="shared" si="19"/>
        <v/>
      </c>
      <c r="X50" s="14" t="str">
        <f t="shared" si="19"/>
        <v/>
      </c>
      <c r="Y50" s="14" t="str">
        <f t="shared" si="19"/>
        <v/>
      </c>
      <c r="Z50" s="14" t="str">
        <f t="shared" si="19"/>
        <v/>
      </c>
      <c r="AA50" s="14" t="str">
        <f t="shared" si="19"/>
        <v/>
      </c>
      <c r="AB50" s="14" t="str">
        <f t="shared" si="3"/>
        <v/>
      </c>
      <c r="AC50" s="14" t="str">
        <f t="shared" si="4"/>
        <v/>
      </c>
    </row>
    <row r="51">
      <c r="D51" s="16">
        <f>+F9</f>
        <v>2</v>
      </c>
      <c r="M51" s="14">
        <f>M9</f>
        <v>400</v>
      </c>
      <c r="P51" s="6">
        <v>19.0</v>
      </c>
      <c r="Q51" s="14">
        <v>1900.0</v>
      </c>
      <c r="R51" s="14">
        <v>11362.0</v>
      </c>
      <c r="V51" s="14" t="str">
        <f t="shared" ref="V51:AA51" si="20">IF(W51="","",M23)</f>
        <v/>
      </c>
      <c r="W51" s="14" t="str">
        <f t="shared" si="20"/>
        <v/>
      </c>
      <c r="X51" s="14" t="str">
        <f t="shared" si="20"/>
        <v/>
      </c>
      <c r="Y51" s="14" t="str">
        <f t="shared" si="20"/>
        <v/>
      </c>
      <c r="Z51" s="14" t="str">
        <f t="shared" si="20"/>
        <v/>
      </c>
      <c r="AA51" s="14" t="str">
        <f t="shared" si="20"/>
        <v/>
      </c>
      <c r="AB51" s="14" t="str">
        <f t="shared" si="3"/>
        <v/>
      </c>
      <c r="AC51" s="14" t="str">
        <f t="shared" si="4"/>
        <v/>
      </c>
    </row>
    <row r="52">
      <c r="D52" s="16">
        <f>+G9</f>
        <v>1974</v>
      </c>
      <c r="M52" s="14">
        <f>N9</f>
        <v>100</v>
      </c>
      <c r="P52" s="6">
        <v>20.0</v>
      </c>
      <c r="Q52" s="14">
        <v>2000.0</v>
      </c>
      <c r="R52" s="14">
        <v>11442.0</v>
      </c>
      <c r="V52" s="14" t="str">
        <f t="shared" ref="V52:AA52" si="21">IF(W52="","",M24)</f>
        <v/>
      </c>
      <c r="W52" s="14" t="str">
        <f t="shared" si="21"/>
        <v/>
      </c>
      <c r="X52" s="14" t="str">
        <f t="shared" si="21"/>
        <v/>
      </c>
      <c r="Y52" s="14" t="str">
        <f t="shared" si="21"/>
        <v/>
      </c>
      <c r="Z52" s="14" t="str">
        <f t="shared" si="21"/>
        <v/>
      </c>
      <c r="AA52" s="14" t="str">
        <f t="shared" si="21"/>
        <v/>
      </c>
      <c r="AB52" s="14" t="str">
        <f t="shared" si="3"/>
        <v/>
      </c>
      <c r="AC52" s="14" t="str">
        <f t="shared" si="4"/>
        <v/>
      </c>
    </row>
    <row r="53">
      <c r="D53" s="16">
        <f>+H9</f>
        <v>41000</v>
      </c>
      <c r="M53" s="14">
        <f>O9</f>
        <v>1</v>
      </c>
      <c r="V53" s="14" t="str">
        <f t="shared" ref="V53:AA53" si="22">IF(W53="","",M25)</f>
        <v/>
      </c>
      <c r="W53" s="14" t="str">
        <f t="shared" si="22"/>
        <v/>
      </c>
      <c r="X53" s="14" t="str">
        <f t="shared" si="22"/>
        <v/>
      </c>
      <c r="Y53" s="14" t="str">
        <f t="shared" si="22"/>
        <v/>
      </c>
      <c r="Z53" s="14" t="str">
        <f t="shared" si="22"/>
        <v/>
      </c>
      <c r="AA53" s="14" t="str">
        <f t="shared" si="22"/>
        <v/>
      </c>
      <c r="AB53" s="14" t="str">
        <f t="shared" si="3"/>
        <v/>
      </c>
      <c r="AC53" s="14" t="str">
        <f t="shared" si="4"/>
        <v/>
      </c>
    </row>
    <row r="54">
      <c r="D54" s="16">
        <f>+I9</f>
        <v>150194</v>
      </c>
      <c r="M54" s="14">
        <f>P9</f>
        <v>27</v>
      </c>
    </row>
    <row r="55">
      <c r="D55" s="16">
        <f>+D10</f>
        <v>25</v>
      </c>
      <c r="M55" s="14">
        <f>Q9</f>
        <v>1</v>
      </c>
    </row>
    <row r="56">
      <c r="D56" s="16">
        <f>+E10</f>
        <v>14</v>
      </c>
      <c r="M56" s="14">
        <f>R9</f>
        <v>2023</v>
      </c>
    </row>
    <row r="57">
      <c r="D57" s="16">
        <f>+F10</f>
        <v>4</v>
      </c>
      <c r="M57" s="14">
        <f>S9</f>
        <v>13588</v>
      </c>
    </row>
    <row r="58">
      <c r="D58" s="16">
        <f>+G10</f>
        <v>1966</v>
      </c>
      <c r="M58" s="14">
        <f>M10</f>
        <v>500</v>
      </c>
    </row>
    <row r="59">
      <c r="D59" s="16">
        <f>+H10</f>
        <v>51000</v>
      </c>
      <c r="M59" s="14">
        <f>N10</f>
        <v>5</v>
      </c>
    </row>
    <row r="60">
      <c r="D60" s="16">
        <f>+I10</f>
        <v>106556</v>
      </c>
      <c r="M60" s="14">
        <f>O10</f>
        <v>3</v>
      </c>
    </row>
    <row r="61">
      <c r="D61" s="16">
        <f>+D11</f>
        <v>30</v>
      </c>
      <c r="M61" s="14">
        <f>P10</f>
        <v>27</v>
      </c>
    </row>
    <row r="62">
      <c r="D62" s="16">
        <f>+E11</f>
        <v>20</v>
      </c>
      <c r="M62" s="14">
        <f>Q10</f>
        <v>2</v>
      </c>
    </row>
    <row r="63">
      <c r="D63" s="16">
        <f>+F11</f>
        <v>5</v>
      </c>
      <c r="M63" s="14">
        <f>R10</f>
        <v>2021</v>
      </c>
    </row>
    <row r="64">
      <c r="D64" s="16">
        <f>+G11</f>
        <v>1986</v>
      </c>
      <c r="M64" s="14">
        <f>S10</f>
        <v>15003</v>
      </c>
    </row>
    <row r="65">
      <c r="D65" s="16">
        <f>+H11</f>
        <v>61000</v>
      </c>
      <c r="M65" s="14">
        <f>M11</f>
        <v>600</v>
      </c>
    </row>
    <row r="66">
      <c r="D66" s="16">
        <f>+I11</f>
        <v>188906</v>
      </c>
      <c r="M66" s="14">
        <f>N11</f>
        <v>35</v>
      </c>
    </row>
    <row r="67">
      <c r="D67" s="16">
        <f>+D12</f>
        <v>35</v>
      </c>
      <c r="M67" s="14">
        <f>O11</f>
        <v>3</v>
      </c>
    </row>
    <row r="68">
      <c r="D68" s="16">
        <f>+E12</f>
        <v>16</v>
      </c>
      <c r="M68" s="14">
        <f>P11</f>
        <v>2</v>
      </c>
    </row>
    <row r="69">
      <c r="D69" s="16">
        <f>+F12</f>
        <v>7</v>
      </c>
      <c r="M69" s="14">
        <f>Q11</f>
        <v>11</v>
      </c>
    </row>
    <row r="70">
      <c r="D70" s="16">
        <f>+G12</f>
        <v>1935</v>
      </c>
      <c r="M70" s="14">
        <f>R11</f>
        <v>2021</v>
      </c>
    </row>
    <row r="71">
      <c r="D71" s="16">
        <f>+H12</f>
        <v>71000</v>
      </c>
      <c r="M71" s="14">
        <f>S11</f>
        <v>13799</v>
      </c>
    </row>
    <row r="72">
      <c r="D72" s="16">
        <f>+I12</f>
        <v>109036</v>
      </c>
      <c r="M72" s="14">
        <f>M12</f>
        <v>700</v>
      </c>
    </row>
    <row r="73">
      <c r="D73" s="16">
        <f>+D13</f>
        <v>40</v>
      </c>
      <c r="M73" s="14">
        <f>N12</f>
        <v>5</v>
      </c>
    </row>
    <row r="74">
      <c r="D74" s="16">
        <f>+E13</f>
        <v>28</v>
      </c>
      <c r="M74" s="14">
        <f>O12</f>
        <v>1</v>
      </c>
    </row>
    <row r="75">
      <c r="D75" s="16">
        <f>+F13</f>
        <v>3</v>
      </c>
      <c r="M75" s="14">
        <f>P12</f>
        <v>23</v>
      </c>
    </row>
    <row r="76">
      <c r="D76" s="16">
        <f>+G13</f>
        <v>1935</v>
      </c>
      <c r="M76" s="14">
        <f>Q12</f>
        <v>9</v>
      </c>
    </row>
    <row r="77">
      <c r="D77" s="16">
        <f>+H13</f>
        <v>81000</v>
      </c>
      <c r="M77" s="14">
        <f>R12</f>
        <v>2024</v>
      </c>
    </row>
    <row r="78">
      <c r="D78" s="16">
        <f>+I13</f>
        <v>150219</v>
      </c>
      <c r="M78" s="14">
        <f>S12</f>
        <v>12336</v>
      </c>
    </row>
    <row r="79">
      <c r="D79" s="16">
        <f>+D14</f>
        <v>45</v>
      </c>
      <c r="M79" s="14">
        <f>M13</f>
        <v>800</v>
      </c>
    </row>
    <row r="80">
      <c r="D80" s="16">
        <f>+E14</f>
        <v>3</v>
      </c>
      <c r="M80" s="14">
        <f>N13</f>
        <v>25</v>
      </c>
    </row>
    <row r="81">
      <c r="D81" s="16">
        <f>+F14</f>
        <v>10</v>
      </c>
      <c r="M81" s="14">
        <f>O13</f>
        <v>3</v>
      </c>
    </row>
    <row r="82">
      <c r="D82" s="16">
        <f>+G14</f>
        <v>2023</v>
      </c>
      <c r="M82" s="14">
        <f>P13</f>
        <v>20</v>
      </c>
    </row>
    <row r="83">
      <c r="D83" s="16">
        <f>+H14</f>
        <v>91000</v>
      </c>
      <c r="M83" s="14">
        <f>Q13</f>
        <v>2</v>
      </c>
    </row>
    <row r="84">
      <c r="D84" s="16">
        <f>+I14</f>
        <v>163098</v>
      </c>
      <c r="M84" s="14">
        <f>R13</f>
        <v>2020</v>
      </c>
    </row>
    <row r="85">
      <c r="D85" s="16">
        <f>+D15</f>
        <v>50</v>
      </c>
      <c r="M85" s="14">
        <f>S13</f>
        <v>12680</v>
      </c>
    </row>
    <row r="86">
      <c r="D86" s="16">
        <f>+E15</f>
        <v>4</v>
      </c>
      <c r="M86" s="14">
        <f>M14</f>
        <v>900</v>
      </c>
    </row>
    <row r="87">
      <c r="D87" s="16">
        <f>+F15</f>
        <v>10</v>
      </c>
      <c r="M87" s="14">
        <f>N14</f>
        <v>100</v>
      </c>
    </row>
    <row r="88">
      <c r="D88" s="16">
        <f>+G15</f>
        <v>1941</v>
      </c>
      <c r="M88" s="14">
        <f>O14</f>
        <v>3</v>
      </c>
    </row>
    <row r="89">
      <c r="D89" s="16">
        <f>+H15</f>
        <v>101000</v>
      </c>
      <c r="M89" s="14">
        <f>P14</f>
        <v>13</v>
      </c>
    </row>
    <row r="90">
      <c r="D90" s="16">
        <f>+I15</f>
        <v>134884</v>
      </c>
      <c r="M90" s="14">
        <f>Q14</f>
        <v>6</v>
      </c>
    </row>
    <row r="91">
      <c r="D91" s="16">
        <f>+D16</f>
        <v>55</v>
      </c>
      <c r="M91" s="14">
        <f>R14</f>
        <v>2024</v>
      </c>
    </row>
    <row r="92">
      <c r="D92" s="16">
        <f>+E16</f>
        <v>5</v>
      </c>
      <c r="M92" s="14">
        <f>S14</f>
        <v>11137</v>
      </c>
    </row>
    <row r="93">
      <c r="D93" s="16">
        <f>+F16</f>
        <v>9</v>
      </c>
      <c r="M93" s="14">
        <f>M15</f>
        <v>1000</v>
      </c>
    </row>
    <row r="94">
      <c r="D94" s="16">
        <f>+G16</f>
        <v>1900</v>
      </c>
      <c r="M94" s="14">
        <f>N15</f>
        <v>5</v>
      </c>
    </row>
    <row r="95">
      <c r="D95" s="16">
        <f>+H16</f>
        <v>111000</v>
      </c>
      <c r="M95" s="14">
        <f>O15</f>
        <v>1</v>
      </c>
    </row>
    <row r="96">
      <c r="D96" s="16">
        <f>+I16</f>
        <v>186547</v>
      </c>
      <c r="M96" s="14">
        <f>P15</f>
        <v>17</v>
      </c>
    </row>
    <row r="97">
      <c r="D97" s="16">
        <f>+D17</f>
        <v>60</v>
      </c>
      <c r="M97" s="14">
        <f>Q15</f>
        <v>2</v>
      </c>
    </row>
    <row r="98">
      <c r="D98" s="16">
        <f>+E17</f>
        <v>11</v>
      </c>
      <c r="M98" s="14">
        <f>R15</f>
        <v>2022</v>
      </c>
    </row>
    <row r="99">
      <c r="D99" s="16">
        <f>+F17</f>
        <v>4</v>
      </c>
      <c r="M99" s="14">
        <f>S15</f>
        <v>18224</v>
      </c>
    </row>
    <row r="100">
      <c r="D100" s="16">
        <f>+G17</f>
        <v>1917</v>
      </c>
      <c r="M100" s="14">
        <f>M16</f>
        <v>1100</v>
      </c>
    </row>
    <row r="101">
      <c r="D101" s="16">
        <f>+H17</f>
        <v>121000</v>
      </c>
      <c r="M101" s="14">
        <f>N16</f>
        <v>35</v>
      </c>
    </row>
    <row r="102">
      <c r="D102" s="16">
        <f>+I17</f>
        <v>181537</v>
      </c>
      <c r="M102" s="14">
        <f>O16</f>
        <v>1</v>
      </c>
    </row>
    <row r="103">
      <c r="D103" s="16">
        <f>+D18</f>
        <v>65</v>
      </c>
      <c r="M103" s="14">
        <f>P16</f>
        <v>2</v>
      </c>
    </row>
    <row r="104">
      <c r="D104" s="16">
        <f>+E18</f>
        <v>24</v>
      </c>
      <c r="M104" s="14">
        <f>Q16</f>
        <v>8</v>
      </c>
    </row>
    <row r="105">
      <c r="D105" s="16">
        <f>+F18</f>
        <v>2</v>
      </c>
      <c r="M105" s="14">
        <f>R16</f>
        <v>2020</v>
      </c>
    </row>
    <row r="106">
      <c r="D106" s="16">
        <f>+G18</f>
        <v>2016</v>
      </c>
      <c r="M106" s="14">
        <f>S16</f>
        <v>14933</v>
      </c>
    </row>
    <row r="107">
      <c r="D107" s="16">
        <f>+H18</f>
        <v>131000</v>
      </c>
      <c r="M107" s="14">
        <f>M17</f>
        <v>1200</v>
      </c>
    </row>
    <row r="108">
      <c r="D108" s="16">
        <f>+I18</f>
        <v>155644</v>
      </c>
      <c r="M108" s="14">
        <f>N17</f>
        <v>25</v>
      </c>
    </row>
    <row r="109">
      <c r="D109" s="16">
        <f>+D19</f>
        <v>70</v>
      </c>
      <c r="M109" s="14">
        <f>O17</f>
        <v>1</v>
      </c>
    </row>
    <row r="110">
      <c r="D110" s="16">
        <f>+E19</f>
        <v>26</v>
      </c>
      <c r="M110" s="14">
        <f>P17</f>
        <v>7</v>
      </c>
    </row>
    <row r="111">
      <c r="D111" s="16">
        <f>+F19</f>
        <v>7</v>
      </c>
      <c r="M111" s="14">
        <f>Q17</f>
        <v>7</v>
      </c>
    </row>
    <row r="112">
      <c r="D112" s="16">
        <f>+G19</f>
        <v>1960</v>
      </c>
      <c r="M112" s="14">
        <f>R17</f>
        <v>2020</v>
      </c>
    </row>
    <row r="113">
      <c r="D113" s="16">
        <f>+H19</f>
        <v>141000</v>
      </c>
      <c r="M113" s="14">
        <f>S17</f>
        <v>14626</v>
      </c>
    </row>
    <row r="114">
      <c r="D114" s="16">
        <f>+I19</f>
        <v>185800</v>
      </c>
      <c r="M114" s="14">
        <f>M18</f>
        <v>1300</v>
      </c>
    </row>
    <row r="115">
      <c r="D115" s="16">
        <f>+D20</f>
        <v>75</v>
      </c>
      <c r="M115" s="14">
        <f>N18</f>
        <v>5</v>
      </c>
    </row>
    <row r="116">
      <c r="D116" s="16">
        <f>+E20</f>
        <v>8</v>
      </c>
      <c r="M116" s="14">
        <f>O18</f>
        <v>3</v>
      </c>
    </row>
    <row r="117">
      <c r="D117" s="16">
        <f>+F20</f>
        <v>12</v>
      </c>
      <c r="M117" s="14">
        <f>P18</f>
        <v>15</v>
      </c>
    </row>
    <row r="118">
      <c r="D118" s="16">
        <f>+G20</f>
        <v>1962</v>
      </c>
      <c r="M118" s="14">
        <f>Q18</f>
        <v>12</v>
      </c>
    </row>
    <row r="119">
      <c r="D119" s="16">
        <f>+H20</f>
        <v>151000</v>
      </c>
      <c r="M119" s="14">
        <f>R18</f>
        <v>2021</v>
      </c>
    </row>
    <row r="120">
      <c r="D120" s="16">
        <f>+I20</f>
        <v>114513</v>
      </c>
      <c r="M120" s="14">
        <f>S18</f>
        <v>17531</v>
      </c>
    </row>
    <row r="121">
      <c r="D121" s="16">
        <f>+D21</f>
        <v>80</v>
      </c>
      <c r="M121" s="14">
        <f>M19</f>
        <v>1400</v>
      </c>
    </row>
    <row r="122">
      <c r="D122" s="16">
        <f>+E21</f>
        <v>30</v>
      </c>
      <c r="M122" s="14">
        <f>N19</f>
        <v>100</v>
      </c>
    </row>
    <row r="123">
      <c r="D123" s="16">
        <f>+F21</f>
        <v>1</v>
      </c>
      <c r="M123" s="14">
        <f>O19</f>
        <v>3</v>
      </c>
    </row>
    <row r="124">
      <c r="D124" s="16">
        <f>+G21</f>
        <v>1914</v>
      </c>
      <c r="M124" s="14">
        <f>P19</f>
        <v>24</v>
      </c>
    </row>
    <row r="125">
      <c r="D125" s="16">
        <f>+H21</f>
        <v>161000</v>
      </c>
      <c r="M125" s="14">
        <f>Q19</f>
        <v>12</v>
      </c>
    </row>
    <row r="126">
      <c r="D126" s="16">
        <f>+I21</f>
        <v>143818</v>
      </c>
      <c r="M126" s="14">
        <f>R19</f>
        <v>2024</v>
      </c>
    </row>
    <row r="127">
      <c r="D127" s="16">
        <f>+D22</f>
        <v>85</v>
      </c>
      <c r="M127" s="14">
        <f>S19</f>
        <v>15017</v>
      </c>
    </row>
    <row r="128">
      <c r="D128" s="16">
        <f>+E22</f>
        <v>11</v>
      </c>
      <c r="M128" s="14">
        <f>M20</f>
        <v>1500</v>
      </c>
    </row>
    <row r="129">
      <c r="D129" s="16">
        <f>+F22</f>
        <v>2</v>
      </c>
      <c r="M129" s="14">
        <f>N20</f>
        <v>35</v>
      </c>
    </row>
    <row r="130">
      <c r="D130" s="16">
        <f>+G22</f>
        <v>1999</v>
      </c>
      <c r="M130" s="14">
        <f>O20</f>
        <v>3</v>
      </c>
    </row>
    <row r="131">
      <c r="D131" s="16">
        <f>+H22</f>
        <v>171000</v>
      </c>
      <c r="M131" s="14">
        <f>P20</f>
        <v>26</v>
      </c>
    </row>
    <row r="132">
      <c r="D132" s="16">
        <f>+I22</f>
        <v>158903</v>
      </c>
      <c r="M132" s="14">
        <f>Q20</f>
        <v>9</v>
      </c>
    </row>
    <row r="133">
      <c r="D133" s="16">
        <f>+D23</f>
        <v>90</v>
      </c>
      <c r="M133" s="14">
        <f>R20</f>
        <v>2022</v>
      </c>
    </row>
    <row r="134">
      <c r="D134" s="16">
        <f>+E23</f>
        <v>14</v>
      </c>
      <c r="M134" s="14">
        <f>S20</f>
        <v>15520</v>
      </c>
    </row>
    <row r="135">
      <c r="D135" s="16">
        <f>+F23</f>
        <v>6</v>
      </c>
      <c r="M135" s="14">
        <f>M21</f>
        <v>1600</v>
      </c>
    </row>
    <row r="136">
      <c r="D136" s="16">
        <f>+G23</f>
        <v>1938</v>
      </c>
      <c r="M136" s="14">
        <f>N21</f>
        <v>25</v>
      </c>
    </row>
    <row r="137">
      <c r="D137" s="16">
        <f>+H23</f>
        <v>181000</v>
      </c>
      <c r="M137" s="14">
        <f>O21</f>
        <v>3</v>
      </c>
    </row>
    <row r="138">
      <c r="D138" s="16">
        <f>+I23</f>
        <v>187577</v>
      </c>
      <c r="M138" s="14">
        <f>P21</f>
        <v>13</v>
      </c>
    </row>
    <row r="139">
      <c r="D139" s="16">
        <f>+D24</f>
        <v>95</v>
      </c>
      <c r="M139" s="14">
        <f>Q21</f>
        <v>12</v>
      </c>
    </row>
    <row r="140">
      <c r="D140" s="16">
        <f>+E24</f>
        <v>2</v>
      </c>
      <c r="M140" s="14">
        <f>R21</f>
        <v>2020</v>
      </c>
    </row>
    <row r="141">
      <c r="D141" s="16">
        <f>+F24</f>
        <v>8</v>
      </c>
      <c r="M141" s="14">
        <f>S21</f>
        <v>15715</v>
      </c>
    </row>
    <row r="142">
      <c r="D142" s="16">
        <f>+G24</f>
        <v>1976</v>
      </c>
      <c r="M142" s="14">
        <f>M22</f>
        <v>1700</v>
      </c>
    </row>
    <row r="143">
      <c r="D143" s="16">
        <f>+H24</f>
        <v>191000</v>
      </c>
      <c r="M143" s="14">
        <f>N22</f>
        <v>35</v>
      </c>
    </row>
    <row r="144">
      <c r="D144" s="16">
        <f>+I24</f>
        <v>159280</v>
      </c>
      <c r="M144" s="14">
        <f>O22</f>
        <v>2</v>
      </c>
    </row>
    <row r="145">
      <c r="D145" s="16">
        <f>+D25</f>
        <v>100</v>
      </c>
      <c r="M145" s="14">
        <f>P22</f>
        <v>24</v>
      </c>
    </row>
    <row r="146">
      <c r="D146" s="16">
        <f>+E25</f>
        <v>27</v>
      </c>
      <c r="M146" s="14">
        <f>Q22</f>
        <v>12</v>
      </c>
    </row>
    <row r="147">
      <c r="D147" s="16">
        <f>+F25</f>
        <v>3</v>
      </c>
      <c r="M147" s="14">
        <f>R22</f>
        <v>2021</v>
      </c>
    </row>
    <row r="148">
      <c r="D148" s="16">
        <f>+G25</f>
        <v>1941</v>
      </c>
      <c r="M148" s="14">
        <f>S22</f>
        <v>15740</v>
      </c>
    </row>
    <row r="149">
      <c r="D149" s="16">
        <f>+H25</f>
        <v>201000</v>
      </c>
      <c r="M149" s="14">
        <f>M23</f>
        <v>1800</v>
      </c>
    </row>
    <row r="150">
      <c r="D150" s="16">
        <f>+I25</f>
        <v>145867</v>
      </c>
      <c r="M150" s="14">
        <f>N23</f>
        <v>34</v>
      </c>
    </row>
    <row r="151">
      <c r="M151" s="14">
        <f>O23</f>
        <v>3</v>
      </c>
    </row>
    <row r="152">
      <c r="M152" s="14">
        <f>P23</f>
        <v>25</v>
      </c>
    </row>
    <row r="153">
      <c r="M153" s="14">
        <f>Q23</f>
        <v>7</v>
      </c>
    </row>
    <row r="154">
      <c r="M154" s="14">
        <f>R23</f>
        <v>2020</v>
      </c>
    </row>
    <row r="155">
      <c r="M155" s="14">
        <f>S23</f>
        <v>14721</v>
      </c>
    </row>
    <row r="156">
      <c r="M156" s="14">
        <f>M24</f>
        <v>1900</v>
      </c>
    </row>
    <row r="157">
      <c r="M157" s="14">
        <f>N24</f>
        <v>25</v>
      </c>
    </row>
    <row r="158">
      <c r="M158" s="14">
        <f>O24</f>
        <v>3</v>
      </c>
    </row>
    <row r="159">
      <c r="M159" s="14">
        <f>P24</f>
        <v>20</v>
      </c>
    </row>
    <row r="160">
      <c r="M160" s="14">
        <f>Q24</f>
        <v>12</v>
      </c>
    </row>
    <row r="161">
      <c r="M161" s="14">
        <f>R24</f>
        <v>2023</v>
      </c>
    </row>
    <row r="162">
      <c r="M162" s="14">
        <f>S24</f>
        <v>11362</v>
      </c>
    </row>
    <row r="163">
      <c r="M163" s="14">
        <f>M25</f>
        <v>2000</v>
      </c>
    </row>
    <row r="164">
      <c r="M164" s="14">
        <f>N25</f>
        <v>34</v>
      </c>
    </row>
    <row r="165">
      <c r="M165" s="14">
        <f>O25</f>
        <v>3</v>
      </c>
    </row>
    <row r="166">
      <c r="M166" s="14">
        <f>P25</f>
        <v>20</v>
      </c>
    </row>
    <row r="167">
      <c r="M167" s="14">
        <f>Q25</f>
        <v>6</v>
      </c>
    </row>
    <row r="168">
      <c r="M168" s="14">
        <f>R25</f>
        <v>2021</v>
      </c>
    </row>
    <row r="169">
      <c r="M169" s="14">
        <f>S25</f>
        <v>11442</v>
      </c>
    </row>
  </sheetData>
  <mergeCells count="3">
    <mergeCell ref="E4:G4"/>
    <mergeCell ref="P4:R4"/>
    <mergeCell ref="Y32:AA3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4.38"/>
    <col customWidth="1" min="13" max="13" width="14.13"/>
    <col customWidth="1" min="14" max="14" width="14.38"/>
    <col customWidth="1" min="15" max="15" width="15.88"/>
    <col customWidth="1" min="17" max="17" width="15.25"/>
    <col customWidth="1" min="18" max="18" width="15.38"/>
    <col customWidth="1" min="19" max="19" width="13.25"/>
  </cols>
  <sheetData>
    <row r="3">
      <c r="D3" s="9" t="s">
        <v>7</v>
      </c>
    </row>
    <row r="4">
      <c r="E4" s="1" t="s">
        <v>0</v>
      </c>
      <c r="F4" s="2"/>
      <c r="G4" s="3"/>
      <c r="M4" s="9" t="s">
        <v>9</v>
      </c>
      <c r="P4" s="11" t="s">
        <v>11</v>
      </c>
      <c r="Q4" s="2"/>
      <c r="R4" s="3"/>
    </row>
    <row r="5">
      <c r="C5" s="12" t="s">
        <v>12</v>
      </c>
      <c r="D5" s="4" t="s">
        <v>13</v>
      </c>
      <c r="E5" s="4" t="s">
        <v>1</v>
      </c>
      <c r="F5" s="4" t="s">
        <v>2</v>
      </c>
      <c r="G5" s="4" t="s">
        <v>3</v>
      </c>
      <c r="H5" s="4" t="s">
        <v>4</v>
      </c>
      <c r="I5" s="4" t="s">
        <v>14</v>
      </c>
      <c r="J5" s="4" t="s">
        <v>15</v>
      </c>
      <c r="L5" s="12" t="s">
        <v>12</v>
      </c>
      <c r="M5" s="13" t="s">
        <v>16</v>
      </c>
      <c r="N5" s="13" t="s">
        <v>17</v>
      </c>
      <c r="O5" s="13" t="s">
        <v>18</v>
      </c>
      <c r="P5" s="13" t="s">
        <v>1</v>
      </c>
      <c r="Q5" s="13" t="s">
        <v>2</v>
      </c>
      <c r="R5" s="13" t="s">
        <v>3</v>
      </c>
      <c r="S5" s="13" t="s">
        <v>19</v>
      </c>
      <c r="T5" s="13" t="s">
        <v>15</v>
      </c>
    </row>
    <row r="6">
      <c r="C6" s="6">
        <v>0.0</v>
      </c>
      <c r="D6" s="5">
        <v>5.0</v>
      </c>
      <c r="E6" s="5">
        <v>24.0</v>
      </c>
      <c r="F6" s="5">
        <v>12.0</v>
      </c>
      <c r="G6" s="5">
        <v>1924.0</v>
      </c>
      <c r="H6" s="5">
        <v>11000.0</v>
      </c>
      <c r="I6" s="5">
        <v>166689.0</v>
      </c>
      <c r="J6" s="5">
        <v>1.0</v>
      </c>
      <c r="L6" s="6">
        <v>0.0</v>
      </c>
      <c r="M6" s="14">
        <v>100.0</v>
      </c>
      <c r="N6" s="14">
        <v>5.0</v>
      </c>
      <c r="O6" s="14">
        <v>3.0</v>
      </c>
      <c r="P6" s="14">
        <v>8.0</v>
      </c>
      <c r="Q6" s="14">
        <v>10.0</v>
      </c>
      <c r="R6" s="14">
        <v>2020.0</v>
      </c>
      <c r="S6" s="14">
        <v>19400.0</v>
      </c>
      <c r="T6" s="14">
        <v>1.0</v>
      </c>
    </row>
    <row r="7">
      <c r="C7" s="6">
        <v>1.0</v>
      </c>
      <c r="D7" s="5">
        <v>10.0</v>
      </c>
      <c r="E7" s="5">
        <v>25.0</v>
      </c>
      <c r="F7" s="5">
        <v>2.0</v>
      </c>
      <c r="G7" s="5">
        <v>1911.0</v>
      </c>
      <c r="H7" s="5">
        <v>21000.0</v>
      </c>
      <c r="I7" s="5">
        <v>151990.0</v>
      </c>
      <c r="J7" s="5">
        <v>1.0</v>
      </c>
      <c r="L7" s="6">
        <v>1.0</v>
      </c>
      <c r="M7" s="14">
        <v>200.0</v>
      </c>
      <c r="N7" s="14">
        <v>25.0</v>
      </c>
      <c r="O7" s="14">
        <v>1.0</v>
      </c>
      <c r="P7" s="14">
        <v>21.0</v>
      </c>
      <c r="Q7" s="14">
        <v>9.0</v>
      </c>
      <c r="R7" s="14">
        <v>2024.0</v>
      </c>
      <c r="S7" s="14">
        <v>16991.0</v>
      </c>
      <c r="T7" s="14">
        <v>1.0</v>
      </c>
    </row>
    <row r="8">
      <c r="C8" s="6">
        <v>2.0</v>
      </c>
      <c r="D8" s="5">
        <v>15.0</v>
      </c>
      <c r="E8" s="5">
        <v>31.0</v>
      </c>
      <c r="F8" s="5">
        <v>1.0</v>
      </c>
      <c r="G8" s="5">
        <v>2024.0</v>
      </c>
      <c r="H8" s="5">
        <v>31000.0</v>
      </c>
      <c r="I8" s="5">
        <v>155022.0</v>
      </c>
      <c r="J8" s="5">
        <v>1.0</v>
      </c>
      <c r="L8" s="6">
        <v>2.0</v>
      </c>
      <c r="M8" s="14">
        <v>300.0</v>
      </c>
      <c r="N8" s="14">
        <v>5.0</v>
      </c>
      <c r="O8" s="14">
        <v>3.0</v>
      </c>
      <c r="P8" s="14">
        <v>28.0</v>
      </c>
      <c r="Q8" s="14">
        <v>3.0</v>
      </c>
      <c r="R8" s="14">
        <v>2021.0</v>
      </c>
      <c r="S8" s="14">
        <v>10242.0</v>
      </c>
      <c r="T8" s="14">
        <v>1.0</v>
      </c>
    </row>
    <row r="9">
      <c r="C9" s="6">
        <v>3.0</v>
      </c>
      <c r="D9" s="5">
        <v>20.0</v>
      </c>
      <c r="E9" s="5">
        <v>26.0</v>
      </c>
      <c r="F9" s="5">
        <v>2.0</v>
      </c>
      <c r="G9" s="5">
        <v>1974.0</v>
      </c>
      <c r="H9" s="5">
        <v>41000.0</v>
      </c>
      <c r="I9" s="5">
        <v>150194.0</v>
      </c>
      <c r="J9" s="5">
        <v>1.0</v>
      </c>
      <c r="L9" s="6">
        <v>3.0</v>
      </c>
      <c r="M9" s="14">
        <v>400.0</v>
      </c>
      <c r="N9" s="14">
        <v>100.0</v>
      </c>
      <c r="O9" s="14">
        <v>1.0</v>
      </c>
      <c r="P9" s="14">
        <v>27.0</v>
      </c>
      <c r="Q9" s="14">
        <v>1.0</v>
      </c>
      <c r="R9" s="14">
        <v>2023.0</v>
      </c>
      <c r="S9" s="14">
        <v>13588.0</v>
      </c>
      <c r="T9" s="14">
        <v>1.0</v>
      </c>
    </row>
    <row r="10">
      <c r="C10" s="6">
        <v>4.0</v>
      </c>
      <c r="D10" s="5">
        <v>25.0</v>
      </c>
      <c r="E10" s="5">
        <v>14.0</v>
      </c>
      <c r="F10" s="5">
        <v>4.0</v>
      </c>
      <c r="G10" s="5">
        <v>1966.0</v>
      </c>
      <c r="H10" s="5">
        <v>51000.0</v>
      </c>
      <c r="I10" s="5">
        <v>106556.0</v>
      </c>
      <c r="J10" s="5">
        <v>1.0</v>
      </c>
      <c r="L10" s="6">
        <v>4.0</v>
      </c>
      <c r="M10" s="14">
        <v>500.0</v>
      </c>
      <c r="N10" s="14">
        <v>5.0</v>
      </c>
      <c r="O10" s="14">
        <v>3.0</v>
      </c>
      <c r="P10" s="14">
        <v>27.0</v>
      </c>
      <c r="Q10" s="14">
        <v>2.0</v>
      </c>
      <c r="R10" s="14">
        <v>2021.0</v>
      </c>
      <c r="S10" s="14">
        <v>15003.0</v>
      </c>
      <c r="T10" s="14">
        <v>1.0</v>
      </c>
    </row>
    <row r="11">
      <c r="C11" s="6">
        <v>5.0</v>
      </c>
      <c r="D11" s="5">
        <v>30.0</v>
      </c>
      <c r="E11" s="5">
        <v>20.0</v>
      </c>
      <c r="F11" s="5">
        <v>5.0</v>
      </c>
      <c r="G11" s="5">
        <v>1986.0</v>
      </c>
      <c r="H11" s="5">
        <v>61000.0</v>
      </c>
      <c r="I11" s="5">
        <v>188906.0</v>
      </c>
      <c r="J11" s="5">
        <v>1.0</v>
      </c>
      <c r="L11" s="6">
        <v>5.0</v>
      </c>
      <c r="M11" s="14">
        <v>600.0</v>
      </c>
      <c r="N11" s="14">
        <v>35.0</v>
      </c>
      <c r="O11" s="14">
        <v>3.0</v>
      </c>
      <c r="P11" s="14">
        <v>2.0</v>
      </c>
      <c r="Q11" s="14">
        <v>11.0</v>
      </c>
      <c r="R11" s="14">
        <v>2021.0</v>
      </c>
      <c r="S11" s="14">
        <v>13799.0</v>
      </c>
      <c r="T11" s="14">
        <v>1.0</v>
      </c>
    </row>
    <row r="12">
      <c r="C12" s="6">
        <v>6.0</v>
      </c>
      <c r="D12" s="5">
        <v>35.0</v>
      </c>
      <c r="E12" s="5">
        <v>16.0</v>
      </c>
      <c r="F12" s="5">
        <v>7.0</v>
      </c>
      <c r="G12" s="5">
        <v>1935.0</v>
      </c>
      <c r="H12" s="5">
        <v>71000.0</v>
      </c>
      <c r="I12" s="5">
        <v>109036.0</v>
      </c>
      <c r="J12" s="5">
        <v>1.0</v>
      </c>
      <c r="L12" s="6">
        <v>6.0</v>
      </c>
      <c r="M12" s="14">
        <v>700.0</v>
      </c>
      <c r="N12" s="14">
        <v>5.0</v>
      </c>
      <c r="O12" s="14">
        <v>1.0</v>
      </c>
      <c r="P12" s="14">
        <v>23.0</v>
      </c>
      <c r="Q12" s="14">
        <v>9.0</v>
      </c>
      <c r="R12" s="14">
        <v>2024.0</v>
      </c>
      <c r="S12" s="14">
        <v>12336.0</v>
      </c>
      <c r="T12" s="14">
        <v>1.0</v>
      </c>
    </row>
    <row r="13">
      <c r="C13" s="6">
        <v>7.0</v>
      </c>
      <c r="D13" s="5">
        <v>40.0</v>
      </c>
      <c r="E13" s="5">
        <v>28.0</v>
      </c>
      <c r="F13" s="5">
        <v>3.0</v>
      </c>
      <c r="G13" s="5">
        <v>1935.0</v>
      </c>
      <c r="H13" s="5">
        <v>81000.0</v>
      </c>
      <c r="I13" s="5">
        <v>150219.0</v>
      </c>
      <c r="J13" s="5">
        <v>1.0</v>
      </c>
      <c r="L13" s="6">
        <v>7.0</v>
      </c>
      <c r="M13" s="14">
        <v>800.0</v>
      </c>
      <c r="N13" s="14">
        <v>25.0</v>
      </c>
      <c r="O13" s="14">
        <v>3.0</v>
      </c>
      <c r="P13" s="14">
        <v>20.0</v>
      </c>
      <c r="Q13" s="14">
        <v>2.0</v>
      </c>
      <c r="R13" s="14">
        <v>2020.0</v>
      </c>
      <c r="S13" s="14">
        <v>12680.0</v>
      </c>
      <c r="T13" s="14">
        <v>1.0</v>
      </c>
    </row>
    <row r="14">
      <c r="C14" s="6">
        <v>8.0</v>
      </c>
      <c r="D14" s="5">
        <v>45.0</v>
      </c>
      <c r="E14" s="5">
        <v>3.0</v>
      </c>
      <c r="F14" s="5">
        <v>10.0</v>
      </c>
      <c r="G14" s="5">
        <v>2023.0</v>
      </c>
      <c r="H14" s="5">
        <v>91000.0</v>
      </c>
      <c r="I14" s="5">
        <v>163098.0</v>
      </c>
      <c r="J14" s="5">
        <v>1.0</v>
      </c>
      <c r="L14" s="6">
        <v>8.0</v>
      </c>
      <c r="M14" s="14">
        <v>900.0</v>
      </c>
      <c r="N14" s="14">
        <v>100.0</v>
      </c>
      <c r="O14" s="14">
        <v>3.0</v>
      </c>
      <c r="P14" s="14">
        <v>13.0</v>
      </c>
      <c r="Q14" s="14">
        <v>6.0</v>
      </c>
      <c r="R14" s="14">
        <v>2024.0</v>
      </c>
      <c r="S14" s="14">
        <v>11137.0</v>
      </c>
      <c r="T14" s="14">
        <v>1.0</v>
      </c>
    </row>
    <row r="15">
      <c r="C15" s="6">
        <v>9.0</v>
      </c>
      <c r="D15" s="5">
        <v>50.0</v>
      </c>
      <c r="E15" s="5">
        <v>4.0</v>
      </c>
      <c r="F15" s="5">
        <v>10.0</v>
      </c>
      <c r="G15" s="5">
        <v>1941.0</v>
      </c>
      <c r="H15" s="5">
        <v>101000.0</v>
      </c>
      <c r="I15" s="5">
        <v>134884.0</v>
      </c>
      <c r="J15" s="5">
        <v>1.0</v>
      </c>
      <c r="L15" s="6">
        <v>9.0</v>
      </c>
      <c r="M15" s="14">
        <v>1000.0</v>
      </c>
      <c r="N15" s="14">
        <v>5.0</v>
      </c>
      <c r="O15" s="14">
        <v>1.0</v>
      </c>
      <c r="P15" s="14">
        <v>17.0</v>
      </c>
      <c r="Q15" s="14">
        <v>2.0</v>
      </c>
      <c r="R15" s="14">
        <v>2022.0</v>
      </c>
      <c r="S15" s="14">
        <v>18224.0</v>
      </c>
      <c r="T15" s="14">
        <v>1.0</v>
      </c>
    </row>
    <row r="16">
      <c r="C16" s="6">
        <v>10.0</v>
      </c>
      <c r="D16" s="5">
        <v>55.0</v>
      </c>
      <c r="E16" s="5">
        <v>5.0</v>
      </c>
      <c r="F16" s="5">
        <v>9.0</v>
      </c>
      <c r="G16" s="5">
        <v>1900.0</v>
      </c>
      <c r="H16" s="5">
        <v>111000.0</v>
      </c>
      <c r="I16" s="5">
        <v>186547.0</v>
      </c>
      <c r="J16" s="5">
        <v>1.0</v>
      </c>
      <c r="L16" s="6">
        <v>10.0</v>
      </c>
      <c r="M16" s="14">
        <v>1100.0</v>
      </c>
      <c r="N16" s="14">
        <v>35.0</v>
      </c>
      <c r="O16" s="14">
        <v>1.0</v>
      </c>
      <c r="P16" s="14">
        <v>2.0</v>
      </c>
      <c r="Q16" s="14">
        <v>8.0</v>
      </c>
      <c r="R16" s="14">
        <v>2020.0</v>
      </c>
      <c r="S16" s="14">
        <v>14933.0</v>
      </c>
      <c r="T16" s="14">
        <v>1.0</v>
      </c>
    </row>
    <row r="17">
      <c r="C17" s="6">
        <v>11.0</v>
      </c>
      <c r="D17" s="5">
        <v>60.0</v>
      </c>
      <c r="E17" s="5">
        <v>11.0</v>
      </c>
      <c r="F17" s="5">
        <v>4.0</v>
      </c>
      <c r="G17" s="5">
        <v>1917.0</v>
      </c>
      <c r="H17" s="5">
        <v>121000.0</v>
      </c>
      <c r="I17" s="5">
        <v>181537.0</v>
      </c>
      <c r="J17" s="5">
        <v>1.0</v>
      </c>
      <c r="L17" s="6">
        <v>11.0</v>
      </c>
      <c r="M17" s="14">
        <v>1200.0</v>
      </c>
      <c r="N17" s="14">
        <v>25.0</v>
      </c>
      <c r="O17" s="14">
        <v>1.0</v>
      </c>
      <c r="P17" s="14">
        <v>7.0</v>
      </c>
      <c r="Q17" s="14">
        <v>7.0</v>
      </c>
      <c r="R17" s="14">
        <v>2020.0</v>
      </c>
      <c r="S17" s="14">
        <v>14626.0</v>
      </c>
      <c r="T17" s="14">
        <v>1.0</v>
      </c>
    </row>
    <row r="18">
      <c r="C18" s="6">
        <v>12.0</v>
      </c>
      <c r="D18" s="5">
        <v>65.0</v>
      </c>
      <c r="E18" s="5">
        <v>24.0</v>
      </c>
      <c r="F18" s="5">
        <v>2.0</v>
      </c>
      <c r="G18" s="5">
        <v>2016.0</v>
      </c>
      <c r="H18" s="5">
        <v>131000.0</v>
      </c>
      <c r="I18" s="5">
        <v>155644.0</v>
      </c>
      <c r="J18" s="5">
        <v>1.0</v>
      </c>
      <c r="L18" s="6">
        <v>12.0</v>
      </c>
      <c r="M18" s="14">
        <v>1300.0</v>
      </c>
      <c r="N18" s="14">
        <v>5.0</v>
      </c>
      <c r="O18" s="14">
        <v>3.0</v>
      </c>
      <c r="P18" s="14">
        <v>15.0</v>
      </c>
      <c r="Q18" s="14">
        <v>12.0</v>
      </c>
      <c r="R18" s="14">
        <v>2021.0</v>
      </c>
      <c r="S18" s="14">
        <v>17531.0</v>
      </c>
      <c r="T18" s="14">
        <v>1.0</v>
      </c>
    </row>
    <row r="19">
      <c r="C19" s="6">
        <v>13.0</v>
      </c>
      <c r="D19" s="5">
        <v>70.0</v>
      </c>
      <c r="E19" s="5">
        <v>26.0</v>
      </c>
      <c r="F19" s="5">
        <v>7.0</v>
      </c>
      <c r="G19" s="5">
        <v>1960.0</v>
      </c>
      <c r="H19" s="5">
        <v>141000.0</v>
      </c>
      <c r="I19" s="5">
        <v>185800.0</v>
      </c>
      <c r="J19" s="5">
        <v>1.0</v>
      </c>
      <c r="L19" s="6">
        <v>13.0</v>
      </c>
      <c r="M19" s="14">
        <v>1400.0</v>
      </c>
      <c r="N19" s="14">
        <v>100.0</v>
      </c>
      <c r="O19" s="14">
        <v>3.0</v>
      </c>
      <c r="P19" s="14">
        <v>24.0</v>
      </c>
      <c r="Q19" s="14">
        <v>12.0</v>
      </c>
      <c r="R19" s="14">
        <v>2024.0</v>
      </c>
      <c r="S19" s="14">
        <v>15017.0</v>
      </c>
      <c r="T19" s="14">
        <v>1.0</v>
      </c>
    </row>
    <row r="20">
      <c r="C20" s="6">
        <v>14.0</v>
      </c>
      <c r="D20" s="5">
        <v>75.0</v>
      </c>
      <c r="E20" s="5">
        <v>8.0</v>
      </c>
      <c r="F20" s="5">
        <v>12.0</v>
      </c>
      <c r="G20" s="5">
        <v>1962.0</v>
      </c>
      <c r="H20" s="5">
        <v>151000.0</v>
      </c>
      <c r="I20" s="5">
        <v>114513.0</v>
      </c>
      <c r="J20" s="5">
        <v>1.0</v>
      </c>
      <c r="L20" s="6">
        <v>14.0</v>
      </c>
      <c r="M20" s="14">
        <v>1500.0</v>
      </c>
      <c r="N20" s="14">
        <v>35.0</v>
      </c>
      <c r="O20" s="14">
        <v>3.0</v>
      </c>
      <c r="P20" s="14">
        <v>26.0</v>
      </c>
      <c r="Q20" s="14">
        <v>9.0</v>
      </c>
      <c r="R20" s="14">
        <v>2022.0</v>
      </c>
      <c r="S20" s="14">
        <v>15520.0</v>
      </c>
      <c r="T20" s="14">
        <v>1.0</v>
      </c>
    </row>
    <row r="21">
      <c r="C21" s="6">
        <v>15.0</v>
      </c>
      <c r="D21" s="5">
        <v>80.0</v>
      </c>
      <c r="E21" s="5">
        <v>30.0</v>
      </c>
      <c r="F21" s="5">
        <v>1.0</v>
      </c>
      <c r="G21" s="5">
        <v>1914.0</v>
      </c>
      <c r="H21" s="5">
        <v>161000.0</v>
      </c>
      <c r="I21" s="5">
        <v>143818.0</v>
      </c>
      <c r="J21" s="5">
        <v>1.0</v>
      </c>
      <c r="L21" s="6">
        <v>15.0</v>
      </c>
      <c r="M21" s="14">
        <v>1600.0</v>
      </c>
      <c r="N21" s="14">
        <v>25.0</v>
      </c>
      <c r="O21" s="14">
        <v>3.0</v>
      </c>
      <c r="P21" s="14">
        <v>13.0</v>
      </c>
      <c r="Q21" s="14">
        <v>12.0</v>
      </c>
      <c r="R21" s="14">
        <v>2020.0</v>
      </c>
      <c r="S21" s="14">
        <v>15715.0</v>
      </c>
      <c r="T21" s="14">
        <v>1.0</v>
      </c>
    </row>
    <row r="22">
      <c r="C22" s="6">
        <v>16.0</v>
      </c>
      <c r="D22" s="5">
        <v>85.0</v>
      </c>
      <c r="E22" s="5">
        <v>11.0</v>
      </c>
      <c r="F22" s="5">
        <v>2.0</v>
      </c>
      <c r="G22" s="5">
        <v>1999.0</v>
      </c>
      <c r="H22" s="5">
        <v>171000.0</v>
      </c>
      <c r="I22" s="5">
        <v>158903.0</v>
      </c>
      <c r="J22" s="5">
        <v>1.0</v>
      </c>
      <c r="L22" s="6">
        <v>16.0</v>
      </c>
      <c r="M22" s="14">
        <v>1700.0</v>
      </c>
      <c r="N22" s="14">
        <v>35.0</v>
      </c>
      <c r="O22" s="14">
        <v>2.0</v>
      </c>
      <c r="P22" s="14">
        <v>24.0</v>
      </c>
      <c r="Q22" s="14">
        <v>12.0</v>
      </c>
      <c r="R22" s="14">
        <v>2021.0</v>
      </c>
      <c r="S22" s="14">
        <v>15740.0</v>
      </c>
      <c r="T22" s="14">
        <v>1.0</v>
      </c>
    </row>
    <row r="23">
      <c r="C23" s="6">
        <v>17.0</v>
      </c>
      <c r="D23" s="5">
        <v>90.0</v>
      </c>
      <c r="E23" s="5">
        <v>14.0</v>
      </c>
      <c r="F23" s="5">
        <v>6.0</v>
      </c>
      <c r="G23" s="5">
        <v>1938.0</v>
      </c>
      <c r="H23" s="5">
        <v>181000.0</v>
      </c>
      <c r="I23" s="5">
        <v>187577.0</v>
      </c>
      <c r="J23" s="5">
        <v>1.0</v>
      </c>
      <c r="L23" s="6">
        <v>17.0</v>
      </c>
      <c r="M23" s="14">
        <v>1800.0</v>
      </c>
      <c r="N23" s="14">
        <v>34.0</v>
      </c>
      <c r="O23" s="14">
        <v>3.0</v>
      </c>
      <c r="P23" s="14">
        <v>25.0</v>
      </c>
      <c r="Q23" s="14">
        <v>7.0</v>
      </c>
      <c r="R23" s="14">
        <v>2020.0</v>
      </c>
      <c r="S23" s="14">
        <v>14721.0</v>
      </c>
      <c r="T23" s="14">
        <v>1.0</v>
      </c>
    </row>
    <row r="24">
      <c r="C24" s="6">
        <v>18.0</v>
      </c>
      <c r="D24" s="5">
        <v>95.0</v>
      </c>
      <c r="E24" s="5">
        <v>2.0</v>
      </c>
      <c r="F24" s="5">
        <v>8.0</v>
      </c>
      <c r="G24" s="5">
        <v>1976.0</v>
      </c>
      <c r="H24" s="5">
        <v>191000.0</v>
      </c>
      <c r="I24" s="5">
        <v>159280.0</v>
      </c>
      <c r="J24" s="5">
        <v>1.0</v>
      </c>
      <c r="L24" s="6">
        <v>18.0</v>
      </c>
      <c r="M24" s="14">
        <v>1900.0</v>
      </c>
      <c r="N24" s="14">
        <v>25.0</v>
      </c>
      <c r="O24" s="14">
        <v>3.0</v>
      </c>
      <c r="P24" s="14">
        <v>20.0</v>
      </c>
      <c r="Q24" s="14">
        <v>12.0</v>
      </c>
      <c r="R24" s="14">
        <v>2023.0</v>
      </c>
      <c r="S24" s="14">
        <v>11362.0</v>
      </c>
      <c r="T24" s="14">
        <v>1.0</v>
      </c>
    </row>
    <row r="25">
      <c r="C25" s="6">
        <v>19.0</v>
      </c>
      <c r="D25" s="5">
        <v>100.0</v>
      </c>
      <c r="E25" s="5">
        <v>27.0</v>
      </c>
      <c r="F25" s="5">
        <v>3.0</v>
      </c>
      <c r="G25" s="5">
        <v>1941.0</v>
      </c>
      <c r="H25" s="5">
        <v>201000.0</v>
      </c>
      <c r="I25" s="5">
        <v>145867.0</v>
      </c>
      <c r="J25" s="5">
        <v>1.0</v>
      </c>
      <c r="L25" s="6">
        <v>19.0</v>
      </c>
      <c r="M25" s="14">
        <v>2000.0</v>
      </c>
      <c r="N25" s="14">
        <v>34.0</v>
      </c>
      <c r="O25" s="14">
        <v>3.0</v>
      </c>
      <c r="P25" s="14">
        <v>20.0</v>
      </c>
      <c r="Q25" s="14">
        <v>6.0</v>
      </c>
      <c r="R25" s="14">
        <v>2021.0</v>
      </c>
      <c r="S25" s="14">
        <v>11442.0</v>
      </c>
      <c r="T25" s="14">
        <v>1.0</v>
      </c>
    </row>
    <row r="27">
      <c r="O27" s="6"/>
    </row>
    <row r="28">
      <c r="M28" s="9" t="s">
        <v>9</v>
      </c>
      <c r="O28" s="6" t="s">
        <v>31</v>
      </c>
      <c r="P28" s="6" t="s">
        <v>32</v>
      </c>
      <c r="Q28" s="6" t="s">
        <v>33</v>
      </c>
    </row>
    <row r="29">
      <c r="D29" s="15" t="s">
        <v>7</v>
      </c>
      <c r="M29" s="13" t="s">
        <v>20</v>
      </c>
      <c r="O29" s="13" t="s">
        <v>3</v>
      </c>
      <c r="P29" s="13" t="s">
        <v>2</v>
      </c>
      <c r="Q29" s="13" t="s">
        <v>18</v>
      </c>
      <c r="R29" s="13" t="s">
        <v>19</v>
      </c>
    </row>
    <row r="30">
      <c r="D30" s="4" t="s">
        <v>20</v>
      </c>
      <c r="M30" s="14">
        <f>M6</f>
        <v>100</v>
      </c>
      <c r="O30" s="14">
        <v>2020.0</v>
      </c>
      <c r="P30" s="14">
        <v>10.0</v>
      </c>
      <c r="Q30" s="14">
        <v>3.0</v>
      </c>
      <c r="R30" s="14">
        <v>19400.0</v>
      </c>
    </row>
    <row r="31">
      <c r="D31" s="5">
        <f>+D6</f>
        <v>5</v>
      </c>
      <c r="M31" s="14">
        <f>N6</f>
        <v>5</v>
      </c>
      <c r="O31" s="14">
        <v>2024.0</v>
      </c>
      <c r="P31" s="14">
        <v>9.0</v>
      </c>
      <c r="Q31" s="14">
        <v>1.0</v>
      </c>
      <c r="R31" s="14">
        <v>16991.0</v>
      </c>
    </row>
    <row r="32">
      <c r="D32" s="16">
        <f>+E6</f>
        <v>24</v>
      </c>
      <c r="M32" s="14">
        <f>O6</f>
        <v>3</v>
      </c>
      <c r="O32" s="14">
        <v>2021.0</v>
      </c>
      <c r="P32" s="14">
        <v>3.0</v>
      </c>
      <c r="Q32" s="14">
        <v>3.0</v>
      </c>
      <c r="R32" s="14">
        <v>10242.0</v>
      </c>
    </row>
    <row r="33">
      <c r="D33" s="16">
        <f>+F6</f>
        <v>12</v>
      </c>
      <c r="M33" s="14">
        <f>P6</f>
        <v>8</v>
      </c>
      <c r="O33" s="14">
        <v>2023.0</v>
      </c>
      <c r="P33" s="14">
        <v>1.0</v>
      </c>
      <c r="Q33" s="14">
        <v>1.0</v>
      </c>
      <c r="R33" s="14">
        <v>13588.0</v>
      </c>
      <c r="T33" s="6" t="s">
        <v>34</v>
      </c>
    </row>
    <row r="34">
      <c r="D34" s="16">
        <f>+G6</f>
        <v>1924</v>
      </c>
      <c r="M34" s="14">
        <f>Q6</f>
        <v>10</v>
      </c>
      <c r="O34" s="14">
        <v>2021.0</v>
      </c>
      <c r="P34" s="14">
        <v>2.0</v>
      </c>
      <c r="Q34" s="14">
        <v>3.0</v>
      </c>
      <c r="R34" s="14">
        <v>15003.0</v>
      </c>
      <c r="T34" s="6">
        <v>1.0</v>
      </c>
      <c r="U34" s="21">
        <f t="shared" ref="U34:U45" si="1">SUMIFS($R$30:$R$49,$P$30:$P$49,T34,$O$30:$O$49,"&lt;2024",$Q$30:$Q$49,"=2")</f>
        <v>0</v>
      </c>
      <c r="W34" s="12" t="s">
        <v>35</v>
      </c>
      <c r="X34" s="20">
        <f t="array" ref="X34">INDEX(T34:T45,MATCH(MAX(U34:U45),U34:U45,0))</f>
        <v>12</v>
      </c>
    </row>
    <row r="35">
      <c r="D35" s="16">
        <f>+H6</f>
        <v>11000</v>
      </c>
      <c r="M35" s="14">
        <f>R6</f>
        <v>2020</v>
      </c>
      <c r="O35" s="14">
        <v>2021.0</v>
      </c>
      <c r="P35" s="14">
        <v>11.0</v>
      </c>
      <c r="Q35" s="14">
        <v>3.0</v>
      </c>
      <c r="R35" s="14">
        <v>13799.0</v>
      </c>
      <c r="T35" s="6">
        <v>2.0</v>
      </c>
      <c r="U35" s="21">
        <f t="shared" si="1"/>
        <v>0</v>
      </c>
      <c r="W35" s="12" t="s">
        <v>36</v>
      </c>
      <c r="X35" s="20">
        <f>MAX(U34:U45)</f>
        <v>15740</v>
      </c>
    </row>
    <row r="36">
      <c r="D36" s="16">
        <f>+I6</f>
        <v>166689</v>
      </c>
      <c r="M36" s="14">
        <f>S6</f>
        <v>19400</v>
      </c>
      <c r="O36" s="14">
        <v>2024.0</v>
      </c>
      <c r="P36" s="14">
        <v>9.0</v>
      </c>
      <c r="Q36" s="14">
        <v>1.0</v>
      </c>
      <c r="R36" s="14">
        <v>12336.0</v>
      </c>
      <c r="T36" s="6">
        <v>3.0</v>
      </c>
      <c r="U36" s="21">
        <f t="shared" si="1"/>
        <v>0</v>
      </c>
    </row>
    <row r="37">
      <c r="D37" s="16">
        <f>+D7</f>
        <v>10</v>
      </c>
      <c r="M37" s="14">
        <f>M7</f>
        <v>200</v>
      </c>
      <c r="O37" s="14">
        <v>2020.0</v>
      </c>
      <c r="P37" s="14">
        <v>2.0</v>
      </c>
      <c r="Q37" s="14">
        <v>3.0</v>
      </c>
      <c r="R37" s="14">
        <v>12680.0</v>
      </c>
      <c r="T37" s="6">
        <v>4.0</v>
      </c>
      <c r="U37" s="21">
        <f t="shared" si="1"/>
        <v>0</v>
      </c>
    </row>
    <row r="38">
      <c r="D38" s="16">
        <f>+E7</f>
        <v>25</v>
      </c>
      <c r="M38" s="14">
        <f>N7</f>
        <v>25</v>
      </c>
      <c r="O38" s="14">
        <v>2024.0</v>
      </c>
      <c r="P38" s="14">
        <v>6.0</v>
      </c>
      <c r="Q38" s="14">
        <v>3.0</v>
      </c>
      <c r="R38" s="14">
        <v>11137.0</v>
      </c>
      <c r="T38" s="6">
        <v>5.0</v>
      </c>
      <c r="U38" s="21">
        <f t="shared" si="1"/>
        <v>0</v>
      </c>
    </row>
    <row r="39">
      <c r="D39" s="16">
        <f>+F7</f>
        <v>2</v>
      </c>
      <c r="M39" s="14">
        <f>O7</f>
        <v>1</v>
      </c>
      <c r="O39" s="14">
        <v>2022.0</v>
      </c>
      <c r="P39" s="14">
        <v>2.0</v>
      </c>
      <c r="Q39" s="14">
        <v>1.0</v>
      </c>
      <c r="R39" s="14">
        <v>18224.0</v>
      </c>
      <c r="T39" s="6">
        <v>6.0</v>
      </c>
      <c r="U39" s="21">
        <f t="shared" si="1"/>
        <v>0</v>
      </c>
    </row>
    <row r="40">
      <c r="D40" s="16">
        <f>+G7</f>
        <v>1911</v>
      </c>
      <c r="M40" s="14">
        <f>P7</f>
        <v>21</v>
      </c>
      <c r="O40" s="14">
        <v>2020.0</v>
      </c>
      <c r="P40" s="14">
        <v>8.0</v>
      </c>
      <c r="Q40" s="14">
        <v>1.0</v>
      </c>
      <c r="R40" s="14">
        <v>14933.0</v>
      </c>
      <c r="T40" s="6">
        <v>7.0</v>
      </c>
      <c r="U40" s="21">
        <f t="shared" si="1"/>
        <v>0</v>
      </c>
    </row>
    <row r="41">
      <c r="D41" s="16">
        <f>+H7</f>
        <v>21000</v>
      </c>
      <c r="M41" s="14">
        <f>Q7</f>
        <v>9</v>
      </c>
      <c r="O41" s="14">
        <v>2020.0</v>
      </c>
      <c r="P41" s="14">
        <v>7.0</v>
      </c>
      <c r="Q41" s="14">
        <v>1.0</v>
      </c>
      <c r="R41" s="14">
        <v>14626.0</v>
      </c>
      <c r="T41" s="6">
        <v>8.0</v>
      </c>
      <c r="U41" s="21">
        <f t="shared" si="1"/>
        <v>0</v>
      </c>
    </row>
    <row r="42">
      <c r="D42" s="16">
        <f>+I7</f>
        <v>151990</v>
      </c>
      <c r="M42" s="14">
        <f>R7</f>
        <v>2024</v>
      </c>
      <c r="O42" s="14">
        <v>2021.0</v>
      </c>
      <c r="P42" s="14">
        <v>12.0</v>
      </c>
      <c r="Q42" s="14">
        <v>3.0</v>
      </c>
      <c r="R42" s="14">
        <v>17531.0</v>
      </c>
      <c r="T42" s="6">
        <v>9.0</v>
      </c>
      <c r="U42" s="21">
        <f t="shared" si="1"/>
        <v>0</v>
      </c>
    </row>
    <row r="43">
      <c r="D43" s="16">
        <f>+D8</f>
        <v>15</v>
      </c>
      <c r="M43" s="14">
        <f>S7</f>
        <v>16991</v>
      </c>
      <c r="O43" s="14">
        <v>2024.0</v>
      </c>
      <c r="P43" s="14">
        <v>12.0</v>
      </c>
      <c r="Q43" s="14">
        <v>3.0</v>
      </c>
      <c r="R43" s="14">
        <v>15017.0</v>
      </c>
      <c r="T43" s="6">
        <v>10.0</v>
      </c>
      <c r="U43" s="21">
        <f t="shared" si="1"/>
        <v>0</v>
      </c>
    </row>
    <row r="44">
      <c r="D44" s="16">
        <f>+E8</f>
        <v>31</v>
      </c>
      <c r="M44" s="14">
        <f>M8</f>
        <v>300</v>
      </c>
      <c r="O44" s="14">
        <v>2022.0</v>
      </c>
      <c r="P44" s="14">
        <v>9.0</v>
      </c>
      <c r="Q44" s="14">
        <v>3.0</v>
      </c>
      <c r="R44" s="14">
        <v>15520.0</v>
      </c>
      <c r="T44" s="6">
        <v>11.0</v>
      </c>
      <c r="U44" s="21">
        <f t="shared" si="1"/>
        <v>0</v>
      </c>
    </row>
    <row r="45">
      <c r="D45" s="16">
        <f>+F8</f>
        <v>1</v>
      </c>
      <c r="M45" s="14">
        <f>N8</f>
        <v>5</v>
      </c>
      <c r="O45" s="14">
        <v>2020.0</v>
      </c>
      <c r="P45" s="14">
        <v>12.0</v>
      </c>
      <c r="Q45" s="14">
        <v>3.0</v>
      </c>
      <c r="R45" s="14">
        <v>15715.0</v>
      </c>
      <c r="T45" s="6">
        <v>12.0</v>
      </c>
      <c r="U45" s="21">
        <f t="shared" si="1"/>
        <v>15740</v>
      </c>
    </row>
    <row r="46">
      <c r="D46" s="16">
        <f>+G8</f>
        <v>2024</v>
      </c>
      <c r="M46" s="14">
        <f>O8</f>
        <v>3</v>
      </c>
      <c r="O46" s="14">
        <v>2021.0</v>
      </c>
      <c r="P46" s="14">
        <v>12.0</v>
      </c>
      <c r="Q46" s="14">
        <v>2.0</v>
      </c>
      <c r="R46" s="14">
        <v>15740.0</v>
      </c>
    </row>
    <row r="47">
      <c r="D47" s="16">
        <f>+H8</f>
        <v>31000</v>
      </c>
      <c r="M47" s="14">
        <f>P8</f>
        <v>28</v>
      </c>
      <c r="O47" s="14">
        <v>2020.0</v>
      </c>
      <c r="P47" s="14">
        <v>7.0</v>
      </c>
      <c r="Q47" s="14">
        <v>3.0</v>
      </c>
      <c r="R47" s="14">
        <v>14721.0</v>
      </c>
    </row>
    <row r="48">
      <c r="D48" s="16">
        <f>+I8</f>
        <v>155022</v>
      </c>
      <c r="M48" s="14">
        <f>Q8</f>
        <v>3</v>
      </c>
      <c r="O48" s="14">
        <v>2023.0</v>
      </c>
      <c r="P48" s="14">
        <v>12.0</v>
      </c>
      <c r="Q48" s="14">
        <v>3.0</v>
      </c>
      <c r="R48" s="14">
        <v>11362.0</v>
      </c>
    </row>
    <row r="49">
      <c r="D49" s="16">
        <f>+D9</f>
        <v>20</v>
      </c>
      <c r="M49" s="14">
        <f>R8</f>
        <v>2021</v>
      </c>
      <c r="O49" s="14">
        <v>2021.0</v>
      </c>
      <c r="P49" s="14">
        <v>6.0</v>
      </c>
      <c r="Q49" s="14">
        <v>3.0</v>
      </c>
      <c r="R49" s="14">
        <v>11442.0</v>
      </c>
    </row>
    <row r="50">
      <c r="D50" s="16">
        <f>+E9</f>
        <v>26</v>
      </c>
      <c r="M50" s="14">
        <f>S8</f>
        <v>10242</v>
      </c>
    </row>
    <row r="51">
      <c r="D51" s="16">
        <f>+F9</f>
        <v>2</v>
      </c>
      <c r="M51" s="14">
        <f>M9</f>
        <v>400</v>
      </c>
    </row>
    <row r="52">
      <c r="D52" s="16">
        <f>+G9</f>
        <v>1974</v>
      </c>
      <c r="M52" s="14">
        <f>N9</f>
        <v>100</v>
      </c>
    </row>
    <row r="53">
      <c r="D53" s="16">
        <f>+H9</f>
        <v>41000</v>
      </c>
      <c r="M53" s="14">
        <f>O9</f>
        <v>1</v>
      </c>
    </row>
    <row r="54">
      <c r="D54" s="16">
        <f>+I9</f>
        <v>150194</v>
      </c>
      <c r="M54" s="14">
        <f>P9</f>
        <v>27</v>
      </c>
    </row>
    <row r="55">
      <c r="D55" s="16">
        <f>+D10</f>
        <v>25</v>
      </c>
      <c r="M55" s="14">
        <f>Q9</f>
        <v>1</v>
      </c>
    </row>
    <row r="56">
      <c r="D56" s="16">
        <f>+E10</f>
        <v>14</v>
      </c>
      <c r="M56" s="14">
        <f>R9</f>
        <v>2023</v>
      </c>
    </row>
    <row r="57">
      <c r="D57" s="16">
        <f>+F10</f>
        <v>4</v>
      </c>
      <c r="M57" s="14">
        <f>S9</f>
        <v>13588</v>
      </c>
    </row>
    <row r="58">
      <c r="D58" s="16">
        <f>+G10</f>
        <v>1966</v>
      </c>
      <c r="M58" s="14">
        <f>M10</f>
        <v>500</v>
      </c>
    </row>
    <row r="59">
      <c r="D59" s="16">
        <f>+H10</f>
        <v>51000</v>
      </c>
      <c r="M59" s="14">
        <f>N10</f>
        <v>5</v>
      </c>
    </row>
    <row r="60">
      <c r="D60" s="16">
        <f>+I10</f>
        <v>106556</v>
      </c>
      <c r="M60" s="14">
        <f>O10</f>
        <v>3</v>
      </c>
    </row>
    <row r="61">
      <c r="D61" s="16">
        <f>+D11</f>
        <v>30</v>
      </c>
      <c r="M61" s="14">
        <f>P10</f>
        <v>27</v>
      </c>
    </row>
    <row r="62">
      <c r="D62" s="16">
        <f>+E11</f>
        <v>20</v>
      </c>
      <c r="M62" s="14">
        <f>Q10</f>
        <v>2</v>
      </c>
    </row>
    <row r="63">
      <c r="D63" s="16">
        <f>+F11</f>
        <v>5</v>
      </c>
      <c r="M63" s="14">
        <f>R10</f>
        <v>2021</v>
      </c>
    </row>
    <row r="64">
      <c r="D64" s="16">
        <f>+G11</f>
        <v>1986</v>
      </c>
      <c r="M64" s="14">
        <f>S10</f>
        <v>15003</v>
      </c>
    </row>
    <row r="65">
      <c r="D65" s="16">
        <f>+H11</f>
        <v>61000</v>
      </c>
      <c r="M65" s="14">
        <f>M11</f>
        <v>600</v>
      </c>
    </row>
    <row r="66">
      <c r="D66" s="16">
        <f>+I11</f>
        <v>188906</v>
      </c>
      <c r="M66" s="14">
        <f>N11</f>
        <v>35</v>
      </c>
    </row>
    <row r="67">
      <c r="D67" s="16">
        <f>+D12</f>
        <v>35</v>
      </c>
      <c r="M67" s="14">
        <f>O11</f>
        <v>3</v>
      </c>
    </row>
    <row r="68">
      <c r="D68" s="16">
        <f>+E12</f>
        <v>16</v>
      </c>
      <c r="M68" s="14">
        <f>P11</f>
        <v>2</v>
      </c>
    </row>
    <row r="69">
      <c r="D69" s="16">
        <f>+F12</f>
        <v>7</v>
      </c>
      <c r="M69" s="14">
        <f>Q11</f>
        <v>11</v>
      </c>
    </row>
    <row r="70">
      <c r="D70" s="16">
        <f>+G12</f>
        <v>1935</v>
      </c>
      <c r="M70" s="14">
        <f>R11</f>
        <v>2021</v>
      </c>
    </row>
    <row r="71">
      <c r="D71" s="16">
        <f>+H12</f>
        <v>71000</v>
      </c>
      <c r="M71" s="14">
        <f>S11</f>
        <v>13799</v>
      </c>
    </row>
    <row r="72">
      <c r="D72" s="16">
        <f>+I12</f>
        <v>109036</v>
      </c>
      <c r="M72" s="14">
        <f>M12</f>
        <v>700</v>
      </c>
    </row>
    <row r="73">
      <c r="D73" s="16">
        <f>+D13</f>
        <v>40</v>
      </c>
      <c r="M73" s="14">
        <f>N12</f>
        <v>5</v>
      </c>
    </row>
    <row r="74">
      <c r="D74" s="16">
        <f>+E13</f>
        <v>28</v>
      </c>
      <c r="M74" s="14">
        <f>O12</f>
        <v>1</v>
      </c>
    </row>
    <row r="75">
      <c r="D75" s="16">
        <f>+F13</f>
        <v>3</v>
      </c>
      <c r="M75" s="14">
        <f>P12</f>
        <v>23</v>
      </c>
    </row>
    <row r="76">
      <c r="D76" s="16">
        <f>+G13</f>
        <v>1935</v>
      </c>
      <c r="M76" s="14">
        <f>Q12</f>
        <v>9</v>
      </c>
    </row>
    <row r="77">
      <c r="D77" s="16">
        <f>+H13</f>
        <v>81000</v>
      </c>
      <c r="M77" s="14">
        <f>R12</f>
        <v>2024</v>
      </c>
    </row>
    <row r="78">
      <c r="D78" s="16">
        <f>+I13</f>
        <v>150219</v>
      </c>
      <c r="M78" s="14">
        <f>S12</f>
        <v>12336</v>
      </c>
    </row>
    <row r="79">
      <c r="D79" s="16">
        <f>+D14</f>
        <v>45</v>
      </c>
      <c r="M79" s="14">
        <f>M13</f>
        <v>800</v>
      </c>
    </row>
    <row r="80">
      <c r="D80" s="16">
        <f>+E14</f>
        <v>3</v>
      </c>
      <c r="M80" s="14">
        <f>N13</f>
        <v>25</v>
      </c>
    </row>
    <row r="81">
      <c r="D81" s="16">
        <f>+F14</f>
        <v>10</v>
      </c>
      <c r="M81" s="14">
        <f>O13</f>
        <v>3</v>
      </c>
    </row>
    <row r="82">
      <c r="D82" s="16">
        <f>+G14</f>
        <v>2023</v>
      </c>
      <c r="M82" s="14">
        <f>P13</f>
        <v>20</v>
      </c>
    </row>
    <row r="83">
      <c r="D83" s="16">
        <f>+H14</f>
        <v>91000</v>
      </c>
      <c r="M83" s="14">
        <f>Q13</f>
        <v>2</v>
      </c>
    </row>
    <row r="84">
      <c r="D84" s="16">
        <f>+I14</f>
        <v>163098</v>
      </c>
      <c r="M84" s="14">
        <f>R13</f>
        <v>2020</v>
      </c>
    </row>
    <row r="85">
      <c r="D85" s="16">
        <f>+D15</f>
        <v>50</v>
      </c>
      <c r="M85" s="14">
        <f>S13</f>
        <v>12680</v>
      </c>
    </row>
    <row r="86">
      <c r="D86" s="16">
        <f>+E15</f>
        <v>4</v>
      </c>
      <c r="M86" s="14">
        <f>M14</f>
        <v>900</v>
      </c>
    </row>
    <row r="87">
      <c r="D87" s="16">
        <f>+F15</f>
        <v>10</v>
      </c>
      <c r="M87" s="14">
        <f>N14</f>
        <v>100</v>
      </c>
    </row>
    <row r="88">
      <c r="D88" s="16">
        <f>+G15</f>
        <v>1941</v>
      </c>
      <c r="M88" s="14">
        <f>O14</f>
        <v>3</v>
      </c>
    </row>
    <row r="89">
      <c r="D89" s="16">
        <f>+H15</f>
        <v>101000</v>
      </c>
      <c r="M89" s="14">
        <f>P14</f>
        <v>13</v>
      </c>
    </row>
    <row r="90">
      <c r="D90" s="16">
        <f>+I15</f>
        <v>134884</v>
      </c>
      <c r="M90" s="14">
        <f>Q14</f>
        <v>6</v>
      </c>
    </row>
    <row r="91">
      <c r="D91" s="16">
        <f>+D16</f>
        <v>55</v>
      </c>
      <c r="M91" s="14">
        <f>R14</f>
        <v>2024</v>
      </c>
    </row>
    <row r="92">
      <c r="D92" s="16">
        <f>+E16</f>
        <v>5</v>
      </c>
      <c r="M92" s="14">
        <f>S14</f>
        <v>11137</v>
      </c>
    </row>
    <row r="93">
      <c r="D93" s="16">
        <f>+F16</f>
        <v>9</v>
      </c>
      <c r="M93" s="14">
        <f>M15</f>
        <v>1000</v>
      </c>
    </row>
    <row r="94">
      <c r="D94" s="16">
        <f>+G16</f>
        <v>1900</v>
      </c>
      <c r="M94" s="14">
        <f>N15</f>
        <v>5</v>
      </c>
    </row>
    <row r="95">
      <c r="D95" s="16">
        <f>+H16</f>
        <v>111000</v>
      </c>
      <c r="M95" s="14">
        <f>O15</f>
        <v>1</v>
      </c>
    </row>
    <row r="96">
      <c r="D96" s="16">
        <f>+I16</f>
        <v>186547</v>
      </c>
      <c r="M96" s="14">
        <f>P15</f>
        <v>17</v>
      </c>
    </row>
    <row r="97">
      <c r="D97" s="16">
        <f>+D17</f>
        <v>60</v>
      </c>
      <c r="M97" s="14">
        <f>Q15</f>
        <v>2</v>
      </c>
    </row>
    <row r="98">
      <c r="D98" s="16">
        <f>+E17</f>
        <v>11</v>
      </c>
      <c r="M98" s="14">
        <f>R15</f>
        <v>2022</v>
      </c>
    </row>
    <row r="99">
      <c r="D99" s="16">
        <f>+F17</f>
        <v>4</v>
      </c>
      <c r="M99" s="14">
        <f>S15</f>
        <v>18224</v>
      </c>
    </row>
    <row r="100">
      <c r="D100" s="16">
        <f>+G17</f>
        <v>1917</v>
      </c>
      <c r="M100" s="14">
        <f>M16</f>
        <v>1100</v>
      </c>
    </row>
    <row r="101">
      <c r="D101" s="16">
        <f>+H17</f>
        <v>121000</v>
      </c>
      <c r="M101" s="14">
        <f>N16</f>
        <v>35</v>
      </c>
    </row>
    <row r="102">
      <c r="D102" s="16">
        <f>+I17</f>
        <v>181537</v>
      </c>
      <c r="M102" s="14">
        <f>O16</f>
        <v>1</v>
      </c>
    </row>
    <row r="103">
      <c r="D103" s="16">
        <f>+D18</f>
        <v>65</v>
      </c>
      <c r="M103" s="14">
        <f>P16</f>
        <v>2</v>
      </c>
    </row>
    <row r="104">
      <c r="D104" s="16">
        <f>+E18</f>
        <v>24</v>
      </c>
      <c r="M104" s="14">
        <f>Q16</f>
        <v>8</v>
      </c>
    </row>
    <row r="105">
      <c r="D105" s="16">
        <f>+F18</f>
        <v>2</v>
      </c>
      <c r="M105" s="14">
        <f>R16</f>
        <v>2020</v>
      </c>
    </row>
    <row r="106">
      <c r="D106" s="16">
        <f>+G18</f>
        <v>2016</v>
      </c>
      <c r="M106" s="14">
        <f>S16</f>
        <v>14933</v>
      </c>
    </row>
    <row r="107">
      <c r="D107" s="16">
        <f>+H18</f>
        <v>131000</v>
      </c>
      <c r="M107" s="14">
        <f>M17</f>
        <v>1200</v>
      </c>
    </row>
    <row r="108">
      <c r="D108" s="16">
        <f>+I18</f>
        <v>155644</v>
      </c>
      <c r="M108" s="14">
        <f>N17</f>
        <v>25</v>
      </c>
    </row>
    <row r="109">
      <c r="D109" s="16">
        <f>+D19</f>
        <v>70</v>
      </c>
      <c r="M109" s="14">
        <f>O17</f>
        <v>1</v>
      </c>
    </row>
    <row r="110">
      <c r="D110" s="16">
        <f>+E19</f>
        <v>26</v>
      </c>
      <c r="M110" s="14">
        <f>P17</f>
        <v>7</v>
      </c>
    </row>
    <row r="111">
      <c r="D111" s="16">
        <f>+F19</f>
        <v>7</v>
      </c>
      <c r="M111" s="14">
        <f>Q17</f>
        <v>7</v>
      </c>
    </row>
    <row r="112">
      <c r="D112" s="16">
        <f>+G19</f>
        <v>1960</v>
      </c>
      <c r="M112" s="14">
        <f>R17</f>
        <v>2020</v>
      </c>
    </row>
    <row r="113">
      <c r="D113" s="16">
        <f>+H19</f>
        <v>141000</v>
      </c>
      <c r="M113" s="14">
        <f>S17</f>
        <v>14626</v>
      </c>
    </row>
    <row r="114">
      <c r="D114" s="16">
        <f>+I19</f>
        <v>185800</v>
      </c>
      <c r="M114" s="14">
        <f>M18</f>
        <v>1300</v>
      </c>
    </row>
    <row r="115">
      <c r="D115" s="16">
        <f>+D20</f>
        <v>75</v>
      </c>
      <c r="M115" s="14">
        <f>N18</f>
        <v>5</v>
      </c>
    </row>
    <row r="116">
      <c r="D116" s="16">
        <f>+E20</f>
        <v>8</v>
      </c>
      <c r="M116" s="14">
        <f>O18</f>
        <v>3</v>
      </c>
    </row>
    <row r="117">
      <c r="D117" s="16">
        <f>+F20</f>
        <v>12</v>
      </c>
      <c r="M117" s="14">
        <f>P18</f>
        <v>15</v>
      </c>
    </row>
    <row r="118">
      <c r="D118" s="16">
        <f>+G20</f>
        <v>1962</v>
      </c>
      <c r="M118" s="14">
        <f>Q18</f>
        <v>12</v>
      </c>
    </row>
    <row r="119">
      <c r="D119" s="16">
        <f>+H20</f>
        <v>151000</v>
      </c>
      <c r="M119" s="14">
        <f>R18</f>
        <v>2021</v>
      </c>
    </row>
    <row r="120">
      <c r="D120" s="16">
        <f>+I20</f>
        <v>114513</v>
      </c>
      <c r="M120" s="14">
        <f>S18</f>
        <v>17531</v>
      </c>
    </row>
    <row r="121">
      <c r="D121" s="16">
        <f>+D21</f>
        <v>80</v>
      </c>
      <c r="M121" s="14">
        <f>M19</f>
        <v>1400</v>
      </c>
    </row>
    <row r="122">
      <c r="D122" s="16">
        <f>+E21</f>
        <v>30</v>
      </c>
      <c r="M122" s="14">
        <f>N19</f>
        <v>100</v>
      </c>
    </row>
    <row r="123">
      <c r="D123" s="16">
        <f>+F21</f>
        <v>1</v>
      </c>
      <c r="M123" s="14">
        <f>O19</f>
        <v>3</v>
      </c>
    </row>
    <row r="124">
      <c r="D124" s="16">
        <f>+G21</f>
        <v>1914</v>
      </c>
      <c r="M124" s="14">
        <f>P19</f>
        <v>24</v>
      </c>
    </row>
    <row r="125">
      <c r="D125" s="16">
        <f>+H21</f>
        <v>161000</v>
      </c>
      <c r="M125" s="14">
        <f>Q19</f>
        <v>12</v>
      </c>
    </row>
    <row r="126">
      <c r="D126" s="16">
        <f>+I21</f>
        <v>143818</v>
      </c>
      <c r="M126" s="14">
        <f>R19</f>
        <v>2024</v>
      </c>
    </row>
    <row r="127">
      <c r="D127" s="16">
        <f>+D22</f>
        <v>85</v>
      </c>
      <c r="M127" s="14">
        <f>S19</f>
        <v>15017</v>
      </c>
    </row>
    <row r="128">
      <c r="D128" s="16">
        <f>+E22</f>
        <v>11</v>
      </c>
      <c r="M128" s="14">
        <f>M20</f>
        <v>1500</v>
      </c>
    </row>
    <row r="129">
      <c r="D129" s="16">
        <f>+F22</f>
        <v>2</v>
      </c>
      <c r="M129" s="14">
        <f>N20</f>
        <v>35</v>
      </c>
    </row>
    <row r="130">
      <c r="D130" s="16">
        <f>+G22</f>
        <v>1999</v>
      </c>
      <c r="M130" s="14">
        <f>O20</f>
        <v>3</v>
      </c>
    </row>
    <row r="131">
      <c r="D131" s="16">
        <f>+H22</f>
        <v>171000</v>
      </c>
      <c r="M131" s="14">
        <f>P20</f>
        <v>26</v>
      </c>
    </row>
    <row r="132">
      <c r="D132" s="16">
        <f>+I22</f>
        <v>158903</v>
      </c>
      <c r="M132" s="14">
        <f>Q20</f>
        <v>9</v>
      </c>
    </row>
    <row r="133">
      <c r="D133" s="16">
        <f>+D23</f>
        <v>90</v>
      </c>
      <c r="M133" s="14">
        <f>R20</f>
        <v>2022</v>
      </c>
    </row>
    <row r="134">
      <c r="D134" s="16">
        <f>+E23</f>
        <v>14</v>
      </c>
      <c r="M134" s="14">
        <f>S20</f>
        <v>15520</v>
      </c>
    </row>
    <row r="135">
      <c r="D135" s="16">
        <f>+F23</f>
        <v>6</v>
      </c>
      <c r="M135" s="14">
        <f>M21</f>
        <v>1600</v>
      </c>
    </row>
    <row r="136">
      <c r="D136" s="16">
        <f>+G23</f>
        <v>1938</v>
      </c>
      <c r="M136" s="14">
        <f>N21</f>
        <v>25</v>
      </c>
    </row>
    <row r="137">
      <c r="D137" s="16">
        <f>+H23</f>
        <v>181000</v>
      </c>
      <c r="M137" s="14">
        <f>O21</f>
        <v>3</v>
      </c>
    </row>
    <row r="138">
      <c r="D138" s="16">
        <f>+I23</f>
        <v>187577</v>
      </c>
      <c r="M138" s="14">
        <f>P21</f>
        <v>13</v>
      </c>
    </row>
    <row r="139">
      <c r="D139" s="16">
        <f>+D24</f>
        <v>95</v>
      </c>
      <c r="M139" s="14">
        <f>Q21</f>
        <v>12</v>
      </c>
    </row>
    <row r="140">
      <c r="D140" s="16">
        <f>+E24</f>
        <v>2</v>
      </c>
      <c r="M140" s="14">
        <f>R21</f>
        <v>2020</v>
      </c>
    </row>
    <row r="141">
      <c r="D141" s="16">
        <f>+F24</f>
        <v>8</v>
      </c>
      <c r="M141" s="14">
        <f>S21</f>
        <v>15715</v>
      </c>
    </row>
    <row r="142">
      <c r="D142" s="16">
        <f>+G24</f>
        <v>1976</v>
      </c>
      <c r="M142" s="14">
        <f>M22</f>
        <v>1700</v>
      </c>
    </row>
    <row r="143">
      <c r="D143" s="16">
        <f>+H24</f>
        <v>191000</v>
      </c>
      <c r="M143" s="14">
        <f>N22</f>
        <v>35</v>
      </c>
    </row>
    <row r="144">
      <c r="D144" s="16">
        <f>+I24</f>
        <v>159280</v>
      </c>
      <c r="M144" s="14">
        <f>O22</f>
        <v>2</v>
      </c>
    </row>
    <row r="145">
      <c r="D145" s="16">
        <f>+D25</f>
        <v>100</v>
      </c>
      <c r="M145" s="14">
        <f>P22</f>
        <v>24</v>
      </c>
    </row>
    <row r="146">
      <c r="D146" s="16">
        <f>+E25</f>
        <v>27</v>
      </c>
      <c r="M146" s="14">
        <f>Q22</f>
        <v>12</v>
      </c>
    </row>
    <row r="147">
      <c r="D147" s="16">
        <f>+F25</f>
        <v>3</v>
      </c>
      <c r="M147" s="14">
        <f>R22</f>
        <v>2021</v>
      </c>
    </row>
    <row r="148">
      <c r="D148" s="16">
        <f>+G25</f>
        <v>1941</v>
      </c>
      <c r="M148" s="14">
        <f>S22</f>
        <v>15740</v>
      </c>
    </row>
    <row r="149">
      <c r="D149" s="16">
        <f>+H25</f>
        <v>201000</v>
      </c>
      <c r="M149" s="14">
        <f>M23</f>
        <v>1800</v>
      </c>
    </row>
    <row r="150">
      <c r="D150" s="16">
        <f>+I25</f>
        <v>145867</v>
      </c>
      <c r="M150" s="14">
        <f>N23</f>
        <v>34</v>
      </c>
    </row>
    <row r="151">
      <c r="M151" s="14">
        <f>O23</f>
        <v>3</v>
      </c>
    </row>
    <row r="152">
      <c r="M152" s="14">
        <f>P23</f>
        <v>25</v>
      </c>
    </row>
    <row r="153">
      <c r="M153" s="14">
        <f>Q23</f>
        <v>7</v>
      </c>
    </row>
    <row r="154">
      <c r="M154" s="14">
        <f>R23</f>
        <v>2020</v>
      </c>
    </row>
    <row r="155">
      <c r="M155" s="14">
        <f>S23</f>
        <v>14721</v>
      </c>
    </row>
    <row r="156">
      <c r="M156" s="14">
        <f>M24</f>
        <v>1900</v>
      </c>
    </row>
    <row r="157">
      <c r="M157" s="14">
        <f>N24</f>
        <v>25</v>
      </c>
    </row>
    <row r="158">
      <c r="M158" s="14">
        <f>O24</f>
        <v>3</v>
      </c>
    </row>
    <row r="159">
      <c r="M159" s="14">
        <f>P24</f>
        <v>20</v>
      </c>
    </row>
    <row r="160">
      <c r="M160" s="14">
        <f>Q24</f>
        <v>12</v>
      </c>
    </row>
    <row r="161">
      <c r="M161" s="14">
        <f>R24</f>
        <v>2023</v>
      </c>
    </row>
    <row r="162">
      <c r="M162" s="14">
        <f>S24</f>
        <v>11362</v>
      </c>
    </row>
    <row r="163">
      <c r="M163" s="14">
        <f>M25</f>
        <v>2000</v>
      </c>
    </row>
    <row r="164">
      <c r="M164" s="14">
        <f>N25</f>
        <v>34</v>
      </c>
    </row>
    <row r="165">
      <c r="M165" s="14">
        <f>O25</f>
        <v>3</v>
      </c>
    </row>
    <row r="166">
      <c r="M166" s="14">
        <f>P25</f>
        <v>20</v>
      </c>
    </row>
    <row r="167">
      <c r="M167" s="14">
        <f>Q25</f>
        <v>6</v>
      </c>
    </row>
    <row r="168">
      <c r="M168" s="14">
        <f>R25</f>
        <v>2021</v>
      </c>
    </row>
    <row r="169">
      <c r="M169" s="14">
        <f>S25</f>
        <v>11442</v>
      </c>
    </row>
  </sheetData>
  <mergeCells count="2">
    <mergeCell ref="E4:G4"/>
    <mergeCell ref="P4:R4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4.38"/>
    <col customWidth="1" min="13" max="13" width="14.13"/>
    <col customWidth="1" min="14" max="14" width="14.38"/>
    <col customWidth="1" min="15" max="15" width="15.88"/>
    <col customWidth="1" min="17" max="17" width="13.25"/>
    <col customWidth="1" min="19" max="19" width="13.25"/>
  </cols>
  <sheetData>
    <row r="3">
      <c r="D3" s="9" t="s">
        <v>7</v>
      </c>
      <c r="W3" s="22" t="s">
        <v>37</v>
      </c>
    </row>
    <row r="4">
      <c r="E4" s="1" t="s">
        <v>0</v>
      </c>
      <c r="F4" s="2"/>
      <c r="G4" s="3"/>
      <c r="M4" s="9" t="s">
        <v>9</v>
      </c>
      <c r="P4" s="11" t="s">
        <v>11</v>
      </c>
      <c r="Q4" s="2"/>
      <c r="R4" s="3"/>
      <c r="X4" s="9" t="s">
        <v>9</v>
      </c>
      <c r="AA4" s="11" t="s">
        <v>11</v>
      </c>
      <c r="AB4" s="2"/>
      <c r="AC4" s="3"/>
    </row>
    <row r="5">
      <c r="C5" s="12" t="s">
        <v>12</v>
      </c>
      <c r="D5" s="4" t="s">
        <v>13</v>
      </c>
      <c r="E5" s="4" t="s">
        <v>1</v>
      </c>
      <c r="F5" s="4" t="s">
        <v>2</v>
      </c>
      <c r="G5" s="4" t="s">
        <v>3</v>
      </c>
      <c r="H5" s="4" t="s">
        <v>4</v>
      </c>
      <c r="I5" s="4" t="s">
        <v>14</v>
      </c>
      <c r="J5" s="4" t="s">
        <v>15</v>
      </c>
      <c r="L5" s="12" t="s">
        <v>12</v>
      </c>
      <c r="M5" s="13" t="s">
        <v>16</v>
      </c>
      <c r="N5" s="13" t="s">
        <v>17</v>
      </c>
      <c r="O5" s="13" t="s">
        <v>18</v>
      </c>
      <c r="P5" s="13" t="s">
        <v>1</v>
      </c>
      <c r="Q5" s="13" t="s">
        <v>2</v>
      </c>
      <c r="R5" s="13" t="s">
        <v>3</v>
      </c>
      <c r="S5" s="13" t="s">
        <v>19</v>
      </c>
      <c r="T5" s="13" t="s">
        <v>15</v>
      </c>
      <c r="W5" s="12" t="s">
        <v>12</v>
      </c>
      <c r="X5" s="13" t="s">
        <v>16</v>
      </c>
      <c r="Y5" s="13" t="s">
        <v>17</v>
      </c>
      <c r="Z5" s="13" t="s">
        <v>18</v>
      </c>
      <c r="AA5" s="13" t="s">
        <v>1</v>
      </c>
      <c r="AB5" s="13" t="s">
        <v>2</v>
      </c>
      <c r="AC5" s="13" t="s">
        <v>3</v>
      </c>
      <c r="AD5" s="13" t="s">
        <v>19</v>
      </c>
      <c r="AE5" s="13" t="s">
        <v>15</v>
      </c>
    </row>
    <row r="6">
      <c r="C6" s="6">
        <v>0.0</v>
      </c>
      <c r="D6" s="5">
        <v>5.0</v>
      </c>
      <c r="E6" s="5">
        <v>24.0</v>
      </c>
      <c r="F6" s="5">
        <v>12.0</v>
      </c>
      <c r="G6" s="5">
        <v>1924.0</v>
      </c>
      <c r="H6" s="5">
        <v>11000.0</v>
      </c>
      <c r="I6" s="5">
        <v>166689.0</v>
      </c>
      <c r="J6" s="5">
        <v>1.0</v>
      </c>
      <c r="L6" s="6">
        <v>0.0</v>
      </c>
      <c r="M6" s="14">
        <v>100.0</v>
      </c>
      <c r="N6" s="14">
        <v>5.0</v>
      </c>
      <c r="O6" s="14">
        <v>3.0</v>
      </c>
      <c r="P6" s="14">
        <v>8.0</v>
      </c>
      <c r="Q6" s="14">
        <v>10.0</v>
      </c>
      <c r="R6" s="14">
        <v>2020.0</v>
      </c>
      <c r="S6" s="14">
        <v>19400.0</v>
      </c>
      <c r="T6" s="14">
        <v>1.0</v>
      </c>
      <c r="W6" s="6">
        <v>0.0</v>
      </c>
      <c r="X6" s="14" t="str">
        <f t="shared" ref="X6:AB6" si="1">IF(Y6&lt;&gt;"",M6,"")</f>
        <v/>
      </c>
      <c r="Y6" s="14" t="str">
        <f t="shared" si="1"/>
        <v/>
      </c>
      <c r="Z6" s="14" t="str">
        <f t="shared" si="1"/>
        <v/>
      </c>
      <c r="AA6" s="14" t="str">
        <f t="shared" si="1"/>
        <v/>
      </c>
      <c r="AB6" s="14" t="str">
        <f t="shared" si="1"/>
        <v/>
      </c>
      <c r="AC6" s="14" t="str">
        <f t="shared" ref="AC6:AC25" si="4">IF(R6=2024,R6,"")</f>
        <v/>
      </c>
      <c r="AD6" s="14" t="str">
        <f t="shared" ref="AD6:AE6" si="2">IF(AC6&lt;&gt;"",S6,"")</f>
        <v/>
      </c>
      <c r="AE6" s="14" t="str">
        <f t="shared" si="2"/>
        <v/>
      </c>
    </row>
    <row r="7">
      <c r="C7" s="6">
        <v>1.0</v>
      </c>
      <c r="D7" s="5">
        <v>10.0</v>
      </c>
      <c r="E7" s="5">
        <v>25.0</v>
      </c>
      <c r="F7" s="5">
        <v>2.0</v>
      </c>
      <c r="G7" s="5">
        <v>1911.0</v>
      </c>
      <c r="H7" s="5">
        <v>21000.0</v>
      </c>
      <c r="I7" s="5">
        <v>151990.0</v>
      </c>
      <c r="J7" s="5">
        <v>1.0</v>
      </c>
      <c r="L7" s="6">
        <v>1.0</v>
      </c>
      <c r="M7" s="14">
        <v>200.0</v>
      </c>
      <c r="N7" s="14">
        <v>25.0</v>
      </c>
      <c r="O7" s="14">
        <v>1.0</v>
      </c>
      <c r="P7" s="14">
        <v>21.0</v>
      </c>
      <c r="Q7" s="14">
        <v>9.0</v>
      </c>
      <c r="R7" s="14">
        <v>2024.0</v>
      </c>
      <c r="S7" s="14">
        <v>16991.0</v>
      </c>
      <c r="T7" s="14">
        <v>1.0</v>
      </c>
      <c r="W7" s="6">
        <v>1.0</v>
      </c>
      <c r="X7" s="14">
        <f t="shared" ref="X7:AB7" si="3">IF(Y7&lt;&gt;"",M7,"")</f>
        <v>200</v>
      </c>
      <c r="Y7" s="14">
        <f t="shared" si="3"/>
        <v>25</v>
      </c>
      <c r="Z7" s="14">
        <f t="shared" si="3"/>
        <v>1</v>
      </c>
      <c r="AA7" s="14">
        <f t="shared" si="3"/>
        <v>21</v>
      </c>
      <c r="AB7" s="14">
        <f t="shared" si="3"/>
        <v>9</v>
      </c>
      <c r="AC7" s="14">
        <f t="shared" si="4"/>
        <v>2024</v>
      </c>
      <c r="AD7" s="14">
        <f t="shared" ref="AD7:AE7" si="5">IF(AC7&lt;&gt;"",S7,"")</f>
        <v>16991</v>
      </c>
      <c r="AE7" s="14">
        <f t="shared" si="5"/>
        <v>1</v>
      </c>
    </row>
    <row r="8">
      <c r="C8" s="6">
        <v>2.0</v>
      </c>
      <c r="D8" s="5">
        <v>15.0</v>
      </c>
      <c r="E8" s="5">
        <v>31.0</v>
      </c>
      <c r="F8" s="5">
        <v>1.0</v>
      </c>
      <c r="G8" s="5">
        <v>2024.0</v>
      </c>
      <c r="H8" s="5">
        <v>31000.0</v>
      </c>
      <c r="I8" s="5">
        <v>155022.0</v>
      </c>
      <c r="J8" s="5">
        <v>1.0</v>
      </c>
      <c r="L8" s="6">
        <v>2.0</v>
      </c>
      <c r="M8" s="14">
        <v>300.0</v>
      </c>
      <c r="N8" s="14">
        <v>5.0</v>
      </c>
      <c r="O8" s="14">
        <v>3.0</v>
      </c>
      <c r="P8" s="14">
        <v>28.0</v>
      </c>
      <c r="Q8" s="14">
        <v>3.0</v>
      </c>
      <c r="R8" s="14">
        <v>2021.0</v>
      </c>
      <c r="S8" s="14">
        <v>10242.0</v>
      </c>
      <c r="T8" s="14">
        <v>1.0</v>
      </c>
      <c r="W8" s="6">
        <v>2.0</v>
      </c>
      <c r="X8" s="14" t="str">
        <f t="shared" ref="X8:AB8" si="6">IF(Y8&lt;&gt;"",M8,"")</f>
        <v/>
      </c>
      <c r="Y8" s="14" t="str">
        <f t="shared" si="6"/>
        <v/>
      </c>
      <c r="Z8" s="14" t="str">
        <f t="shared" si="6"/>
        <v/>
      </c>
      <c r="AA8" s="14" t="str">
        <f t="shared" si="6"/>
        <v/>
      </c>
      <c r="AB8" s="14" t="str">
        <f t="shared" si="6"/>
        <v/>
      </c>
      <c r="AC8" s="14" t="str">
        <f t="shared" si="4"/>
        <v/>
      </c>
      <c r="AD8" s="14" t="str">
        <f t="shared" ref="AD8:AE8" si="7">IF(AC8&lt;&gt;"",S8,"")</f>
        <v/>
      </c>
      <c r="AE8" s="14" t="str">
        <f t="shared" si="7"/>
        <v/>
      </c>
    </row>
    <row r="9">
      <c r="C9" s="6">
        <v>3.0</v>
      </c>
      <c r="D9" s="5">
        <v>20.0</v>
      </c>
      <c r="E9" s="5">
        <v>26.0</v>
      </c>
      <c r="F9" s="5">
        <v>2.0</v>
      </c>
      <c r="G9" s="5">
        <v>1974.0</v>
      </c>
      <c r="H9" s="5">
        <v>41000.0</v>
      </c>
      <c r="I9" s="5">
        <v>150194.0</v>
      </c>
      <c r="J9" s="5">
        <v>1.0</v>
      </c>
      <c r="L9" s="6">
        <v>3.0</v>
      </c>
      <c r="M9" s="14">
        <v>400.0</v>
      </c>
      <c r="N9" s="14">
        <v>100.0</v>
      </c>
      <c r="O9" s="14">
        <v>1.0</v>
      </c>
      <c r="P9" s="14">
        <v>27.0</v>
      </c>
      <c r="Q9" s="14">
        <v>1.0</v>
      </c>
      <c r="R9" s="14">
        <v>2023.0</v>
      </c>
      <c r="S9" s="14">
        <v>13588.0</v>
      </c>
      <c r="T9" s="14">
        <v>1.0</v>
      </c>
      <c r="W9" s="6">
        <v>3.0</v>
      </c>
      <c r="X9" s="14" t="str">
        <f t="shared" ref="X9:AB9" si="8">IF(Y9&lt;&gt;"",M9,"")</f>
        <v/>
      </c>
      <c r="Y9" s="14" t="str">
        <f t="shared" si="8"/>
        <v/>
      </c>
      <c r="Z9" s="14" t="str">
        <f t="shared" si="8"/>
        <v/>
      </c>
      <c r="AA9" s="14" t="str">
        <f t="shared" si="8"/>
        <v/>
      </c>
      <c r="AB9" s="14" t="str">
        <f t="shared" si="8"/>
        <v/>
      </c>
      <c r="AC9" s="14" t="str">
        <f t="shared" si="4"/>
        <v/>
      </c>
      <c r="AD9" s="14" t="str">
        <f t="shared" ref="AD9:AE9" si="9">IF(AC9&lt;&gt;"",S9,"")</f>
        <v/>
      </c>
      <c r="AE9" s="14" t="str">
        <f t="shared" si="9"/>
        <v/>
      </c>
    </row>
    <row r="10">
      <c r="C10" s="6">
        <v>4.0</v>
      </c>
      <c r="D10" s="5">
        <v>25.0</v>
      </c>
      <c r="E10" s="5">
        <v>14.0</v>
      </c>
      <c r="F10" s="5">
        <v>4.0</v>
      </c>
      <c r="G10" s="5">
        <v>1966.0</v>
      </c>
      <c r="H10" s="5">
        <v>51000.0</v>
      </c>
      <c r="I10" s="5">
        <v>106556.0</v>
      </c>
      <c r="J10" s="5">
        <v>1.0</v>
      </c>
      <c r="L10" s="6">
        <v>4.0</v>
      </c>
      <c r="M10" s="14">
        <v>500.0</v>
      </c>
      <c r="N10" s="14">
        <v>5.0</v>
      </c>
      <c r="O10" s="14">
        <v>3.0</v>
      </c>
      <c r="P10" s="14">
        <v>27.0</v>
      </c>
      <c r="Q10" s="14">
        <v>2.0</v>
      </c>
      <c r="R10" s="14">
        <v>2021.0</v>
      </c>
      <c r="S10" s="14">
        <v>15003.0</v>
      </c>
      <c r="T10" s="14">
        <v>1.0</v>
      </c>
      <c r="W10" s="6">
        <v>4.0</v>
      </c>
      <c r="X10" s="14" t="str">
        <f t="shared" ref="X10:AB10" si="10">IF(Y10&lt;&gt;"",M10,"")</f>
        <v/>
      </c>
      <c r="Y10" s="14" t="str">
        <f t="shared" si="10"/>
        <v/>
      </c>
      <c r="Z10" s="14" t="str">
        <f t="shared" si="10"/>
        <v/>
      </c>
      <c r="AA10" s="14" t="str">
        <f t="shared" si="10"/>
        <v/>
      </c>
      <c r="AB10" s="14" t="str">
        <f t="shared" si="10"/>
        <v/>
      </c>
      <c r="AC10" s="14" t="str">
        <f t="shared" si="4"/>
        <v/>
      </c>
      <c r="AD10" s="14" t="str">
        <f t="shared" ref="AD10:AE10" si="11">IF(AC10&lt;&gt;"",S10,"")</f>
        <v/>
      </c>
      <c r="AE10" s="14" t="str">
        <f t="shared" si="11"/>
        <v/>
      </c>
    </row>
    <row r="11">
      <c r="C11" s="6">
        <v>5.0</v>
      </c>
      <c r="D11" s="5">
        <v>30.0</v>
      </c>
      <c r="E11" s="5">
        <v>20.0</v>
      </c>
      <c r="F11" s="5">
        <v>5.0</v>
      </c>
      <c r="G11" s="5">
        <v>1986.0</v>
      </c>
      <c r="H11" s="5">
        <v>61000.0</v>
      </c>
      <c r="I11" s="5">
        <v>188906.0</v>
      </c>
      <c r="J11" s="5">
        <v>1.0</v>
      </c>
      <c r="L11" s="6">
        <v>5.0</v>
      </c>
      <c r="M11" s="14">
        <v>600.0</v>
      </c>
      <c r="N11" s="14">
        <v>35.0</v>
      </c>
      <c r="O11" s="14">
        <v>3.0</v>
      </c>
      <c r="P11" s="14">
        <v>2.0</v>
      </c>
      <c r="Q11" s="14">
        <v>11.0</v>
      </c>
      <c r="R11" s="14">
        <v>2021.0</v>
      </c>
      <c r="S11" s="14">
        <v>13799.0</v>
      </c>
      <c r="T11" s="14">
        <v>1.0</v>
      </c>
      <c r="W11" s="6">
        <v>5.0</v>
      </c>
      <c r="X11" s="14" t="str">
        <f t="shared" ref="X11:AB11" si="12">IF(Y11&lt;&gt;"",M11,"")</f>
        <v/>
      </c>
      <c r="Y11" s="14" t="str">
        <f t="shared" si="12"/>
        <v/>
      </c>
      <c r="Z11" s="14" t="str">
        <f t="shared" si="12"/>
        <v/>
      </c>
      <c r="AA11" s="14" t="str">
        <f t="shared" si="12"/>
        <v/>
      </c>
      <c r="AB11" s="14" t="str">
        <f t="shared" si="12"/>
        <v/>
      </c>
      <c r="AC11" s="14" t="str">
        <f t="shared" si="4"/>
        <v/>
      </c>
      <c r="AD11" s="14" t="str">
        <f t="shared" ref="AD11:AE11" si="13">IF(AC11&lt;&gt;"",S11,"")</f>
        <v/>
      </c>
      <c r="AE11" s="14" t="str">
        <f t="shared" si="13"/>
        <v/>
      </c>
    </row>
    <row r="12">
      <c r="C12" s="6">
        <v>6.0</v>
      </c>
      <c r="D12" s="5">
        <v>35.0</v>
      </c>
      <c r="E12" s="5">
        <v>16.0</v>
      </c>
      <c r="F12" s="5">
        <v>7.0</v>
      </c>
      <c r="G12" s="5">
        <v>1935.0</v>
      </c>
      <c r="H12" s="5">
        <v>71000.0</v>
      </c>
      <c r="I12" s="5">
        <v>109036.0</v>
      </c>
      <c r="J12" s="5">
        <v>1.0</v>
      </c>
      <c r="L12" s="6">
        <v>6.0</v>
      </c>
      <c r="M12" s="14">
        <v>700.0</v>
      </c>
      <c r="N12" s="14">
        <v>5.0</v>
      </c>
      <c r="O12" s="14">
        <v>1.0</v>
      </c>
      <c r="P12" s="14">
        <v>23.0</v>
      </c>
      <c r="Q12" s="14">
        <v>9.0</v>
      </c>
      <c r="R12" s="14">
        <v>2024.0</v>
      </c>
      <c r="S12" s="14">
        <v>12336.0</v>
      </c>
      <c r="T12" s="14">
        <v>1.0</v>
      </c>
      <c r="W12" s="6">
        <v>6.0</v>
      </c>
      <c r="X12" s="14">
        <f t="shared" ref="X12:AB12" si="14">IF(Y12&lt;&gt;"",M12,"")</f>
        <v>700</v>
      </c>
      <c r="Y12" s="14">
        <f t="shared" si="14"/>
        <v>5</v>
      </c>
      <c r="Z12" s="14">
        <f t="shared" si="14"/>
        <v>1</v>
      </c>
      <c r="AA12" s="14">
        <f t="shared" si="14"/>
        <v>23</v>
      </c>
      <c r="AB12" s="14">
        <f t="shared" si="14"/>
        <v>9</v>
      </c>
      <c r="AC12" s="14">
        <f t="shared" si="4"/>
        <v>2024</v>
      </c>
      <c r="AD12" s="14">
        <f t="shared" ref="AD12:AE12" si="15">IF(AC12&lt;&gt;"",S12,"")</f>
        <v>12336</v>
      </c>
      <c r="AE12" s="14">
        <f t="shared" si="15"/>
        <v>1</v>
      </c>
    </row>
    <row r="13">
      <c r="C13" s="6">
        <v>7.0</v>
      </c>
      <c r="D13" s="5">
        <v>40.0</v>
      </c>
      <c r="E13" s="5">
        <v>28.0</v>
      </c>
      <c r="F13" s="5">
        <v>3.0</v>
      </c>
      <c r="G13" s="5">
        <v>1935.0</v>
      </c>
      <c r="H13" s="5">
        <v>81000.0</v>
      </c>
      <c r="I13" s="5">
        <v>150219.0</v>
      </c>
      <c r="J13" s="5">
        <v>1.0</v>
      </c>
      <c r="L13" s="6">
        <v>7.0</v>
      </c>
      <c r="M13" s="14">
        <v>800.0</v>
      </c>
      <c r="N13" s="14">
        <v>25.0</v>
      </c>
      <c r="O13" s="14">
        <v>3.0</v>
      </c>
      <c r="P13" s="14">
        <v>20.0</v>
      </c>
      <c r="Q13" s="14">
        <v>2.0</v>
      </c>
      <c r="R13" s="14">
        <v>2020.0</v>
      </c>
      <c r="S13" s="14">
        <v>12680.0</v>
      </c>
      <c r="T13" s="14">
        <v>1.0</v>
      </c>
      <c r="W13" s="6">
        <v>7.0</v>
      </c>
      <c r="X13" s="14" t="str">
        <f t="shared" ref="X13:AB13" si="16">IF(Y13&lt;&gt;"",M13,"")</f>
        <v/>
      </c>
      <c r="Y13" s="14" t="str">
        <f t="shared" si="16"/>
        <v/>
      </c>
      <c r="Z13" s="14" t="str">
        <f t="shared" si="16"/>
        <v/>
      </c>
      <c r="AA13" s="14" t="str">
        <f t="shared" si="16"/>
        <v/>
      </c>
      <c r="AB13" s="14" t="str">
        <f t="shared" si="16"/>
        <v/>
      </c>
      <c r="AC13" s="14" t="str">
        <f t="shared" si="4"/>
        <v/>
      </c>
      <c r="AD13" s="14" t="str">
        <f t="shared" ref="AD13:AE13" si="17">IF(AC13&lt;&gt;"",S13,"")</f>
        <v/>
      </c>
      <c r="AE13" s="14" t="str">
        <f t="shared" si="17"/>
        <v/>
      </c>
    </row>
    <row r="14">
      <c r="C14" s="6">
        <v>8.0</v>
      </c>
      <c r="D14" s="5">
        <v>45.0</v>
      </c>
      <c r="E14" s="5">
        <v>3.0</v>
      </c>
      <c r="F14" s="5">
        <v>10.0</v>
      </c>
      <c r="G14" s="5">
        <v>2023.0</v>
      </c>
      <c r="H14" s="5">
        <v>91000.0</v>
      </c>
      <c r="I14" s="5">
        <v>163098.0</v>
      </c>
      <c r="J14" s="5">
        <v>1.0</v>
      </c>
      <c r="L14" s="6">
        <v>8.0</v>
      </c>
      <c r="M14" s="14">
        <v>900.0</v>
      </c>
      <c r="N14" s="14">
        <v>100.0</v>
      </c>
      <c r="O14" s="14">
        <v>3.0</v>
      </c>
      <c r="P14" s="14">
        <v>13.0</v>
      </c>
      <c r="Q14" s="14">
        <v>6.0</v>
      </c>
      <c r="R14" s="14">
        <v>2024.0</v>
      </c>
      <c r="S14" s="14">
        <v>11137.0</v>
      </c>
      <c r="T14" s="14">
        <v>1.0</v>
      </c>
      <c r="W14" s="6">
        <v>8.0</v>
      </c>
      <c r="X14" s="14">
        <f t="shared" ref="X14:AB14" si="18">IF(Y14&lt;&gt;"",M14,"")</f>
        <v>900</v>
      </c>
      <c r="Y14" s="14">
        <f t="shared" si="18"/>
        <v>100</v>
      </c>
      <c r="Z14" s="14">
        <f t="shared" si="18"/>
        <v>3</v>
      </c>
      <c r="AA14" s="14">
        <f t="shared" si="18"/>
        <v>13</v>
      </c>
      <c r="AB14" s="14">
        <f t="shared" si="18"/>
        <v>6</v>
      </c>
      <c r="AC14" s="14">
        <f t="shared" si="4"/>
        <v>2024</v>
      </c>
      <c r="AD14" s="14">
        <f t="shared" ref="AD14:AE14" si="19">IF(AC14&lt;&gt;"",S14,"")</f>
        <v>11137</v>
      </c>
      <c r="AE14" s="14">
        <f t="shared" si="19"/>
        <v>1</v>
      </c>
    </row>
    <row r="15">
      <c r="C15" s="6">
        <v>9.0</v>
      </c>
      <c r="D15" s="5">
        <v>50.0</v>
      </c>
      <c r="E15" s="5">
        <v>4.0</v>
      </c>
      <c r="F15" s="5">
        <v>10.0</v>
      </c>
      <c r="G15" s="5">
        <v>1941.0</v>
      </c>
      <c r="H15" s="5">
        <v>101000.0</v>
      </c>
      <c r="I15" s="5">
        <v>134884.0</v>
      </c>
      <c r="J15" s="5">
        <v>1.0</v>
      </c>
      <c r="L15" s="6">
        <v>9.0</v>
      </c>
      <c r="M15" s="14">
        <v>1000.0</v>
      </c>
      <c r="N15" s="14">
        <v>5.0</v>
      </c>
      <c r="O15" s="14">
        <v>1.0</v>
      </c>
      <c r="P15" s="14">
        <v>17.0</v>
      </c>
      <c r="Q15" s="14">
        <v>2.0</v>
      </c>
      <c r="R15" s="14">
        <v>2022.0</v>
      </c>
      <c r="S15" s="14">
        <v>18224.0</v>
      </c>
      <c r="T15" s="14">
        <v>1.0</v>
      </c>
      <c r="W15" s="6">
        <v>9.0</v>
      </c>
      <c r="X15" s="14" t="str">
        <f t="shared" ref="X15:AB15" si="20">IF(Y15&lt;&gt;"",M15,"")</f>
        <v/>
      </c>
      <c r="Y15" s="14" t="str">
        <f t="shared" si="20"/>
        <v/>
      </c>
      <c r="Z15" s="14" t="str">
        <f t="shared" si="20"/>
        <v/>
      </c>
      <c r="AA15" s="14" t="str">
        <f t="shared" si="20"/>
        <v/>
      </c>
      <c r="AB15" s="14" t="str">
        <f t="shared" si="20"/>
        <v/>
      </c>
      <c r="AC15" s="14" t="str">
        <f t="shared" si="4"/>
        <v/>
      </c>
      <c r="AD15" s="14" t="str">
        <f t="shared" ref="AD15:AE15" si="21">IF(AC15&lt;&gt;"",S15,"")</f>
        <v/>
      </c>
      <c r="AE15" s="14" t="str">
        <f t="shared" si="21"/>
        <v/>
      </c>
    </row>
    <row r="16">
      <c r="C16" s="6">
        <v>10.0</v>
      </c>
      <c r="D16" s="5">
        <v>55.0</v>
      </c>
      <c r="E16" s="5">
        <v>5.0</v>
      </c>
      <c r="F16" s="5">
        <v>9.0</v>
      </c>
      <c r="G16" s="5">
        <v>1900.0</v>
      </c>
      <c r="H16" s="5">
        <v>111000.0</v>
      </c>
      <c r="I16" s="5">
        <v>186547.0</v>
      </c>
      <c r="J16" s="5">
        <v>1.0</v>
      </c>
      <c r="L16" s="6">
        <v>10.0</v>
      </c>
      <c r="M16" s="14">
        <v>1100.0</v>
      </c>
      <c r="N16" s="14">
        <v>35.0</v>
      </c>
      <c r="O16" s="14">
        <v>1.0</v>
      </c>
      <c r="P16" s="14">
        <v>2.0</v>
      </c>
      <c r="Q16" s="14">
        <v>8.0</v>
      </c>
      <c r="R16" s="14">
        <v>2020.0</v>
      </c>
      <c r="S16" s="14">
        <v>14933.0</v>
      </c>
      <c r="T16" s="14">
        <v>1.0</v>
      </c>
      <c r="W16" s="6">
        <v>10.0</v>
      </c>
      <c r="X16" s="14" t="str">
        <f t="shared" ref="X16:AB16" si="22">IF(Y16&lt;&gt;"",M16,"")</f>
        <v/>
      </c>
      <c r="Y16" s="14" t="str">
        <f t="shared" si="22"/>
        <v/>
      </c>
      <c r="Z16" s="14" t="str">
        <f t="shared" si="22"/>
        <v/>
      </c>
      <c r="AA16" s="14" t="str">
        <f t="shared" si="22"/>
        <v/>
      </c>
      <c r="AB16" s="14" t="str">
        <f t="shared" si="22"/>
        <v/>
      </c>
      <c r="AC16" s="14" t="str">
        <f t="shared" si="4"/>
        <v/>
      </c>
      <c r="AD16" s="14" t="str">
        <f t="shared" ref="AD16:AE16" si="23">IF(AC16&lt;&gt;"",S16,"")</f>
        <v/>
      </c>
      <c r="AE16" s="14" t="str">
        <f t="shared" si="23"/>
        <v/>
      </c>
    </row>
    <row r="17">
      <c r="C17" s="6">
        <v>11.0</v>
      </c>
      <c r="D17" s="5">
        <v>60.0</v>
      </c>
      <c r="E17" s="5">
        <v>11.0</v>
      </c>
      <c r="F17" s="5">
        <v>4.0</v>
      </c>
      <c r="G17" s="5">
        <v>1917.0</v>
      </c>
      <c r="H17" s="5">
        <v>121000.0</v>
      </c>
      <c r="I17" s="5">
        <v>181537.0</v>
      </c>
      <c r="J17" s="5">
        <v>1.0</v>
      </c>
      <c r="L17" s="6">
        <v>11.0</v>
      </c>
      <c r="M17" s="14">
        <v>1200.0</v>
      </c>
      <c r="N17" s="14">
        <v>25.0</v>
      </c>
      <c r="O17" s="14">
        <v>1.0</v>
      </c>
      <c r="P17" s="14">
        <v>7.0</v>
      </c>
      <c r="Q17" s="14">
        <v>7.0</v>
      </c>
      <c r="R17" s="14">
        <v>2020.0</v>
      </c>
      <c r="S17" s="14">
        <v>14626.0</v>
      </c>
      <c r="T17" s="14">
        <v>1.0</v>
      </c>
      <c r="W17" s="6">
        <v>11.0</v>
      </c>
      <c r="X17" s="14" t="str">
        <f t="shared" ref="X17:AB17" si="24">IF(Y17&lt;&gt;"",M17,"")</f>
        <v/>
      </c>
      <c r="Y17" s="14" t="str">
        <f t="shared" si="24"/>
        <v/>
      </c>
      <c r="Z17" s="14" t="str">
        <f t="shared" si="24"/>
        <v/>
      </c>
      <c r="AA17" s="14" t="str">
        <f t="shared" si="24"/>
        <v/>
      </c>
      <c r="AB17" s="14" t="str">
        <f t="shared" si="24"/>
        <v/>
      </c>
      <c r="AC17" s="14" t="str">
        <f t="shared" si="4"/>
        <v/>
      </c>
      <c r="AD17" s="14" t="str">
        <f t="shared" ref="AD17:AE17" si="25">IF(AC17&lt;&gt;"",S17,"")</f>
        <v/>
      </c>
      <c r="AE17" s="14" t="str">
        <f t="shared" si="25"/>
        <v/>
      </c>
    </row>
    <row r="18">
      <c r="C18" s="6">
        <v>12.0</v>
      </c>
      <c r="D18" s="5">
        <v>65.0</v>
      </c>
      <c r="E18" s="5">
        <v>24.0</v>
      </c>
      <c r="F18" s="5">
        <v>2.0</v>
      </c>
      <c r="G18" s="5">
        <v>2016.0</v>
      </c>
      <c r="H18" s="5">
        <v>131000.0</v>
      </c>
      <c r="I18" s="5">
        <v>155644.0</v>
      </c>
      <c r="J18" s="5">
        <v>1.0</v>
      </c>
      <c r="L18" s="6">
        <v>12.0</v>
      </c>
      <c r="M18" s="14">
        <v>1300.0</v>
      </c>
      <c r="N18" s="14">
        <v>5.0</v>
      </c>
      <c r="O18" s="14">
        <v>3.0</v>
      </c>
      <c r="P18" s="14">
        <v>15.0</v>
      </c>
      <c r="Q18" s="14">
        <v>12.0</v>
      </c>
      <c r="R18" s="14">
        <v>2021.0</v>
      </c>
      <c r="S18" s="14">
        <v>17531.0</v>
      </c>
      <c r="T18" s="14">
        <v>1.0</v>
      </c>
      <c r="W18" s="6">
        <v>12.0</v>
      </c>
      <c r="X18" s="14" t="str">
        <f t="shared" ref="X18:AB18" si="26">IF(Y18&lt;&gt;"",M18,"")</f>
        <v/>
      </c>
      <c r="Y18" s="14" t="str">
        <f t="shared" si="26"/>
        <v/>
      </c>
      <c r="Z18" s="14" t="str">
        <f t="shared" si="26"/>
        <v/>
      </c>
      <c r="AA18" s="14" t="str">
        <f t="shared" si="26"/>
        <v/>
      </c>
      <c r="AB18" s="14" t="str">
        <f t="shared" si="26"/>
        <v/>
      </c>
      <c r="AC18" s="14" t="str">
        <f t="shared" si="4"/>
        <v/>
      </c>
      <c r="AD18" s="14" t="str">
        <f t="shared" ref="AD18:AE18" si="27">IF(AC18&lt;&gt;"",S18,"")</f>
        <v/>
      </c>
      <c r="AE18" s="14" t="str">
        <f t="shared" si="27"/>
        <v/>
      </c>
    </row>
    <row r="19">
      <c r="C19" s="6">
        <v>13.0</v>
      </c>
      <c r="D19" s="5">
        <v>70.0</v>
      </c>
      <c r="E19" s="5">
        <v>26.0</v>
      </c>
      <c r="F19" s="5">
        <v>7.0</v>
      </c>
      <c r="G19" s="5">
        <v>1960.0</v>
      </c>
      <c r="H19" s="5">
        <v>141000.0</v>
      </c>
      <c r="I19" s="5">
        <v>185800.0</v>
      </c>
      <c r="J19" s="5">
        <v>1.0</v>
      </c>
      <c r="L19" s="6">
        <v>13.0</v>
      </c>
      <c r="M19" s="14">
        <v>1400.0</v>
      </c>
      <c r="N19" s="14">
        <v>100.0</v>
      </c>
      <c r="O19" s="14">
        <v>3.0</v>
      </c>
      <c r="P19" s="14">
        <v>24.0</v>
      </c>
      <c r="Q19" s="14">
        <v>12.0</v>
      </c>
      <c r="R19" s="14">
        <v>2024.0</v>
      </c>
      <c r="S19" s="14">
        <v>15017.0</v>
      </c>
      <c r="T19" s="14">
        <v>1.0</v>
      </c>
      <c r="W19" s="6">
        <v>13.0</v>
      </c>
      <c r="X19" s="14">
        <f t="shared" ref="X19:AB19" si="28">IF(Y19&lt;&gt;"",M19,"")</f>
        <v>1400</v>
      </c>
      <c r="Y19" s="14">
        <f t="shared" si="28"/>
        <v>100</v>
      </c>
      <c r="Z19" s="14">
        <f t="shared" si="28"/>
        <v>3</v>
      </c>
      <c r="AA19" s="14">
        <f t="shared" si="28"/>
        <v>24</v>
      </c>
      <c r="AB19" s="14">
        <f t="shared" si="28"/>
        <v>12</v>
      </c>
      <c r="AC19" s="14">
        <f t="shared" si="4"/>
        <v>2024</v>
      </c>
      <c r="AD19" s="14">
        <f t="shared" ref="AD19:AE19" si="29">IF(AC19&lt;&gt;"",S19,"")</f>
        <v>15017</v>
      </c>
      <c r="AE19" s="14">
        <f t="shared" si="29"/>
        <v>1</v>
      </c>
    </row>
    <row r="20">
      <c r="C20" s="6">
        <v>14.0</v>
      </c>
      <c r="D20" s="5">
        <v>75.0</v>
      </c>
      <c r="E20" s="5">
        <v>8.0</v>
      </c>
      <c r="F20" s="5">
        <v>12.0</v>
      </c>
      <c r="G20" s="5">
        <v>1962.0</v>
      </c>
      <c r="H20" s="5">
        <v>151000.0</v>
      </c>
      <c r="I20" s="5">
        <v>114513.0</v>
      </c>
      <c r="J20" s="5">
        <v>1.0</v>
      </c>
      <c r="L20" s="6">
        <v>14.0</v>
      </c>
      <c r="M20" s="14">
        <v>1500.0</v>
      </c>
      <c r="N20" s="14">
        <v>35.0</v>
      </c>
      <c r="O20" s="14">
        <v>3.0</v>
      </c>
      <c r="P20" s="14">
        <v>26.0</v>
      </c>
      <c r="Q20" s="14">
        <v>9.0</v>
      </c>
      <c r="R20" s="14">
        <v>2022.0</v>
      </c>
      <c r="S20" s="14">
        <v>15520.0</v>
      </c>
      <c r="T20" s="14">
        <v>1.0</v>
      </c>
      <c r="W20" s="6">
        <v>14.0</v>
      </c>
      <c r="X20" s="14" t="str">
        <f t="shared" ref="X20:AB20" si="30">IF(Y20&lt;&gt;"",M20,"")</f>
        <v/>
      </c>
      <c r="Y20" s="14" t="str">
        <f t="shared" si="30"/>
        <v/>
      </c>
      <c r="Z20" s="14" t="str">
        <f t="shared" si="30"/>
        <v/>
      </c>
      <c r="AA20" s="14" t="str">
        <f t="shared" si="30"/>
        <v/>
      </c>
      <c r="AB20" s="14" t="str">
        <f t="shared" si="30"/>
        <v/>
      </c>
      <c r="AC20" s="14" t="str">
        <f t="shared" si="4"/>
        <v/>
      </c>
      <c r="AD20" s="14" t="str">
        <f t="shared" ref="AD20:AE20" si="31">IF(AC20&lt;&gt;"",S20,"")</f>
        <v/>
      </c>
      <c r="AE20" s="14" t="str">
        <f t="shared" si="31"/>
        <v/>
      </c>
    </row>
    <row r="21">
      <c r="C21" s="6">
        <v>15.0</v>
      </c>
      <c r="D21" s="5">
        <v>80.0</v>
      </c>
      <c r="E21" s="5">
        <v>30.0</v>
      </c>
      <c r="F21" s="5">
        <v>1.0</v>
      </c>
      <c r="G21" s="5">
        <v>1914.0</v>
      </c>
      <c r="H21" s="5">
        <v>161000.0</v>
      </c>
      <c r="I21" s="5">
        <v>143818.0</v>
      </c>
      <c r="J21" s="5">
        <v>1.0</v>
      </c>
      <c r="L21" s="6">
        <v>15.0</v>
      </c>
      <c r="M21" s="14">
        <v>1600.0</v>
      </c>
      <c r="N21" s="14">
        <v>25.0</v>
      </c>
      <c r="O21" s="14">
        <v>3.0</v>
      </c>
      <c r="P21" s="14">
        <v>13.0</v>
      </c>
      <c r="Q21" s="14">
        <v>12.0</v>
      </c>
      <c r="R21" s="14">
        <v>2020.0</v>
      </c>
      <c r="S21" s="14">
        <v>15715.0</v>
      </c>
      <c r="T21" s="14">
        <v>1.0</v>
      </c>
      <c r="W21" s="6">
        <v>15.0</v>
      </c>
      <c r="X21" s="14" t="str">
        <f t="shared" ref="X21:AB21" si="32">IF(Y21&lt;&gt;"",M21,"")</f>
        <v/>
      </c>
      <c r="Y21" s="14" t="str">
        <f t="shared" si="32"/>
        <v/>
      </c>
      <c r="Z21" s="14" t="str">
        <f t="shared" si="32"/>
        <v/>
      </c>
      <c r="AA21" s="14" t="str">
        <f t="shared" si="32"/>
        <v/>
      </c>
      <c r="AB21" s="14" t="str">
        <f t="shared" si="32"/>
        <v/>
      </c>
      <c r="AC21" s="14" t="str">
        <f t="shared" si="4"/>
        <v/>
      </c>
      <c r="AD21" s="14" t="str">
        <f t="shared" ref="AD21:AE21" si="33">IF(AC21&lt;&gt;"",S21,"")</f>
        <v/>
      </c>
      <c r="AE21" s="14" t="str">
        <f t="shared" si="33"/>
        <v/>
      </c>
    </row>
    <row r="22">
      <c r="C22" s="6">
        <v>16.0</v>
      </c>
      <c r="D22" s="5">
        <v>85.0</v>
      </c>
      <c r="E22" s="5">
        <v>11.0</v>
      </c>
      <c r="F22" s="5">
        <v>2.0</v>
      </c>
      <c r="G22" s="5">
        <v>1999.0</v>
      </c>
      <c r="H22" s="5">
        <v>171000.0</v>
      </c>
      <c r="I22" s="5">
        <v>158903.0</v>
      </c>
      <c r="J22" s="5">
        <v>1.0</v>
      </c>
      <c r="L22" s="6">
        <v>16.0</v>
      </c>
      <c r="M22" s="14">
        <v>1700.0</v>
      </c>
      <c r="N22" s="14">
        <v>35.0</v>
      </c>
      <c r="O22" s="14">
        <v>2.0</v>
      </c>
      <c r="P22" s="14">
        <v>24.0</v>
      </c>
      <c r="Q22" s="14">
        <v>12.0</v>
      </c>
      <c r="R22" s="14">
        <v>2021.0</v>
      </c>
      <c r="S22" s="14">
        <v>15740.0</v>
      </c>
      <c r="T22" s="14">
        <v>1.0</v>
      </c>
      <c r="W22" s="6">
        <v>16.0</v>
      </c>
      <c r="X22" s="14" t="str">
        <f t="shared" ref="X22:AB22" si="34">IF(Y22&lt;&gt;"",M22,"")</f>
        <v/>
      </c>
      <c r="Y22" s="14" t="str">
        <f t="shared" si="34"/>
        <v/>
      </c>
      <c r="Z22" s="14" t="str">
        <f t="shared" si="34"/>
        <v/>
      </c>
      <c r="AA22" s="14" t="str">
        <f t="shared" si="34"/>
        <v/>
      </c>
      <c r="AB22" s="14" t="str">
        <f t="shared" si="34"/>
        <v/>
      </c>
      <c r="AC22" s="14" t="str">
        <f t="shared" si="4"/>
        <v/>
      </c>
      <c r="AD22" s="14" t="str">
        <f t="shared" ref="AD22:AE22" si="35">IF(AC22&lt;&gt;"",S22,"")</f>
        <v/>
      </c>
      <c r="AE22" s="14" t="str">
        <f t="shared" si="35"/>
        <v/>
      </c>
    </row>
    <row r="23">
      <c r="C23" s="6">
        <v>17.0</v>
      </c>
      <c r="D23" s="5">
        <v>90.0</v>
      </c>
      <c r="E23" s="5">
        <v>14.0</v>
      </c>
      <c r="F23" s="5">
        <v>6.0</v>
      </c>
      <c r="G23" s="5">
        <v>1938.0</v>
      </c>
      <c r="H23" s="5">
        <v>181000.0</v>
      </c>
      <c r="I23" s="5">
        <v>187577.0</v>
      </c>
      <c r="J23" s="5">
        <v>1.0</v>
      </c>
      <c r="L23" s="6">
        <v>17.0</v>
      </c>
      <c r="M23" s="14">
        <v>1800.0</v>
      </c>
      <c r="N23" s="14">
        <v>34.0</v>
      </c>
      <c r="O23" s="14">
        <v>3.0</v>
      </c>
      <c r="P23" s="14">
        <v>25.0</v>
      </c>
      <c r="Q23" s="14">
        <v>7.0</v>
      </c>
      <c r="R23" s="14">
        <v>2020.0</v>
      </c>
      <c r="S23" s="14">
        <v>14721.0</v>
      </c>
      <c r="T23" s="14">
        <v>1.0</v>
      </c>
      <c r="W23" s="6">
        <v>17.0</v>
      </c>
      <c r="X23" s="14" t="str">
        <f t="shared" ref="X23:AB23" si="36">IF(Y23&lt;&gt;"",M23,"")</f>
        <v/>
      </c>
      <c r="Y23" s="14" t="str">
        <f t="shared" si="36"/>
        <v/>
      </c>
      <c r="Z23" s="14" t="str">
        <f t="shared" si="36"/>
        <v/>
      </c>
      <c r="AA23" s="14" t="str">
        <f t="shared" si="36"/>
        <v/>
      </c>
      <c r="AB23" s="14" t="str">
        <f t="shared" si="36"/>
        <v/>
      </c>
      <c r="AC23" s="14" t="str">
        <f t="shared" si="4"/>
        <v/>
      </c>
      <c r="AD23" s="14" t="str">
        <f t="shared" ref="AD23:AE23" si="37">IF(AC23&lt;&gt;"",S23,"")</f>
        <v/>
      </c>
      <c r="AE23" s="14" t="str">
        <f t="shared" si="37"/>
        <v/>
      </c>
    </row>
    <row r="24">
      <c r="C24" s="6">
        <v>18.0</v>
      </c>
      <c r="D24" s="5">
        <v>95.0</v>
      </c>
      <c r="E24" s="5">
        <v>2.0</v>
      </c>
      <c r="F24" s="5">
        <v>8.0</v>
      </c>
      <c r="G24" s="5">
        <v>1976.0</v>
      </c>
      <c r="H24" s="5">
        <v>191000.0</v>
      </c>
      <c r="I24" s="5">
        <v>159280.0</v>
      </c>
      <c r="J24" s="5">
        <v>1.0</v>
      </c>
      <c r="L24" s="6">
        <v>18.0</v>
      </c>
      <c r="M24" s="14">
        <v>1900.0</v>
      </c>
      <c r="N24" s="14">
        <v>25.0</v>
      </c>
      <c r="O24" s="14">
        <v>3.0</v>
      </c>
      <c r="P24" s="14">
        <v>20.0</v>
      </c>
      <c r="Q24" s="14">
        <v>12.0</v>
      </c>
      <c r="R24" s="14">
        <v>2023.0</v>
      </c>
      <c r="S24" s="14">
        <v>11362.0</v>
      </c>
      <c r="T24" s="14">
        <v>1.0</v>
      </c>
      <c r="W24" s="6">
        <v>18.0</v>
      </c>
      <c r="X24" s="14" t="str">
        <f t="shared" ref="X24:AB24" si="38">IF(Y24&lt;&gt;"",M24,"")</f>
        <v/>
      </c>
      <c r="Y24" s="14" t="str">
        <f t="shared" si="38"/>
        <v/>
      </c>
      <c r="Z24" s="14" t="str">
        <f t="shared" si="38"/>
        <v/>
      </c>
      <c r="AA24" s="14" t="str">
        <f t="shared" si="38"/>
        <v/>
      </c>
      <c r="AB24" s="14" t="str">
        <f t="shared" si="38"/>
        <v/>
      </c>
      <c r="AC24" s="14" t="str">
        <f t="shared" si="4"/>
        <v/>
      </c>
      <c r="AD24" s="14" t="str">
        <f t="shared" ref="AD24:AE24" si="39">IF(AC24&lt;&gt;"",S24,"")</f>
        <v/>
      </c>
      <c r="AE24" s="14" t="str">
        <f t="shared" si="39"/>
        <v/>
      </c>
    </row>
    <row r="25">
      <c r="C25" s="6">
        <v>19.0</v>
      </c>
      <c r="D25" s="5">
        <v>100.0</v>
      </c>
      <c r="E25" s="5">
        <v>27.0</v>
      </c>
      <c r="F25" s="5">
        <v>3.0</v>
      </c>
      <c r="G25" s="5">
        <v>1941.0</v>
      </c>
      <c r="H25" s="5">
        <v>201000.0</v>
      </c>
      <c r="I25" s="5">
        <v>145867.0</v>
      </c>
      <c r="J25" s="5">
        <v>1.0</v>
      </c>
      <c r="L25" s="6">
        <v>19.0</v>
      </c>
      <c r="M25" s="14">
        <v>2000.0</v>
      </c>
      <c r="N25" s="14">
        <v>34.0</v>
      </c>
      <c r="O25" s="14">
        <v>3.0</v>
      </c>
      <c r="P25" s="14">
        <v>20.0</v>
      </c>
      <c r="Q25" s="14">
        <v>6.0</v>
      </c>
      <c r="R25" s="14">
        <v>2021.0</v>
      </c>
      <c r="S25" s="14">
        <v>11442.0</v>
      </c>
      <c r="T25" s="14">
        <v>1.0</v>
      </c>
      <c r="W25" s="6">
        <v>19.0</v>
      </c>
      <c r="X25" s="14" t="str">
        <f t="shared" ref="X25:AB25" si="40">IF(Y25&lt;&gt;"",M25,"")</f>
        <v/>
      </c>
      <c r="Y25" s="14" t="str">
        <f t="shared" si="40"/>
        <v/>
      </c>
      <c r="Z25" s="14" t="str">
        <f t="shared" si="40"/>
        <v/>
      </c>
      <c r="AA25" s="14" t="str">
        <f t="shared" si="40"/>
        <v/>
      </c>
      <c r="AB25" s="14" t="str">
        <f t="shared" si="40"/>
        <v/>
      </c>
      <c r="AC25" s="14" t="str">
        <f t="shared" si="4"/>
        <v/>
      </c>
      <c r="AD25" s="14" t="str">
        <f t="shared" ref="AD25:AE25" si="41">IF(AC25&lt;&gt;"",S25,"")</f>
        <v/>
      </c>
      <c r="AE25" s="14" t="str">
        <f t="shared" si="41"/>
        <v/>
      </c>
    </row>
    <row r="28">
      <c r="M28" s="9" t="s">
        <v>9</v>
      </c>
    </row>
    <row r="29">
      <c r="D29" s="15" t="s">
        <v>7</v>
      </c>
      <c r="M29" s="13" t="s">
        <v>20</v>
      </c>
    </row>
    <row r="30">
      <c r="D30" s="4" t="s">
        <v>20</v>
      </c>
      <c r="M30" s="14">
        <f>M6</f>
        <v>100</v>
      </c>
    </row>
    <row r="31">
      <c r="D31" s="5">
        <f>+D6</f>
        <v>5</v>
      </c>
      <c r="M31" s="14">
        <f>N6</f>
        <v>5</v>
      </c>
    </row>
    <row r="32">
      <c r="D32" s="16">
        <f>+E6</f>
        <v>24</v>
      </c>
      <c r="M32" s="14">
        <f>O6</f>
        <v>3</v>
      </c>
    </row>
    <row r="33">
      <c r="D33" s="16">
        <f>+F6</f>
        <v>12</v>
      </c>
      <c r="M33" s="14">
        <f>P6</f>
        <v>8</v>
      </c>
    </row>
    <row r="34">
      <c r="D34" s="16">
        <f>+G6</f>
        <v>1924</v>
      </c>
      <c r="M34" s="14">
        <f>Q6</f>
        <v>10</v>
      </c>
    </row>
    <row r="35">
      <c r="D35" s="16">
        <f>+H6</f>
        <v>11000</v>
      </c>
      <c r="M35" s="14">
        <f>R6</f>
        <v>2020</v>
      </c>
    </row>
    <row r="36">
      <c r="D36" s="16">
        <f>+I6</f>
        <v>166689</v>
      </c>
      <c r="M36" s="14">
        <f>S6</f>
        <v>19400</v>
      </c>
    </row>
    <row r="37">
      <c r="D37" s="16">
        <f>+D7</f>
        <v>10</v>
      </c>
      <c r="M37" s="14">
        <f>M7</f>
        <v>200</v>
      </c>
    </row>
    <row r="38">
      <c r="D38" s="16">
        <f>+E7</f>
        <v>25</v>
      </c>
      <c r="M38" s="14">
        <f>N7</f>
        <v>25</v>
      </c>
    </row>
    <row r="39">
      <c r="D39" s="16">
        <f>+F7</f>
        <v>2</v>
      </c>
      <c r="M39" s="14">
        <f>O7</f>
        <v>1</v>
      </c>
    </row>
    <row r="40">
      <c r="D40" s="16">
        <f>+G7</f>
        <v>1911</v>
      </c>
      <c r="M40" s="14">
        <f>P7</f>
        <v>21</v>
      </c>
    </row>
    <row r="41">
      <c r="D41" s="16">
        <f>+H7</f>
        <v>21000</v>
      </c>
      <c r="M41" s="14">
        <f>Q7</f>
        <v>9</v>
      </c>
    </row>
    <row r="42">
      <c r="D42" s="16">
        <f>+I7</f>
        <v>151990</v>
      </c>
      <c r="M42" s="14">
        <f>R7</f>
        <v>2024</v>
      </c>
    </row>
    <row r="43">
      <c r="D43" s="16">
        <f>+D8</f>
        <v>15</v>
      </c>
      <c r="M43" s="14">
        <f>S7</f>
        <v>16991</v>
      </c>
    </row>
    <row r="44">
      <c r="D44" s="16">
        <f>+E8</f>
        <v>31</v>
      </c>
      <c r="M44" s="14">
        <f>M8</f>
        <v>300</v>
      </c>
    </row>
    <row r="45">
      <c r="D45" s="16">
        <f>+F8</f>
        <v>1</v>
      </c>
      <c r="M45" s="14">
        <f>N8</f>
        <v>5</v>
      </c>
    </row>
    <row r="46">
      <c r="D46" s="16">
        <f>+G8</f>
        <v>2024</v>
      </c>
      <c r="M46" s="14">
        <f>O8</f>
        <v>3</v>
      </c>
    </row>
    <row r="47">
      <c r="D47" s="16">
        <f>+H8</f>
        <v>31000</v>
      </c>
      <c r="M47" s="14">
        <f>P8</f>
        <v>28</v>
      </c>
    </row>
    <row r="48">
      <c r="D48" s="16">
        <f>+I8</f>
        <v>155022</v>
      </c>
      <c r="M48" s="14">
        <f>Q8</f>
        <v>3</v>
      </c>
    </row>
    <row r="49">
      <c r="D49" s="16">
        <f>+D9</f>
        <v>20</v>
      </c>
      <c r="M49" s="14">
        <f>R8</f>
        <v>2021</v>
      </c>
    </row>
    <row r="50">
      <c r="D50" s="16">
        <f>+E9</f>
        <v>26</v>
      </c>
      <c r="M50" s="14">
        <f>S8</f>
        <v>10242</v>
      </c>
    </row>
    <row r="51">
      <c r="D51" s="16">
        <f>+F9</f>
        <v>2</v>
      </c>
      <c r="M51" s="14">
        <f>M9</f>
        <v>400</v>
      </c>
    </row>
    <row r="52">
      <c r="D52" s="16">
        <f>+G9</f>
        <v>1974</v>
      </c>
      <c r="M52" s="14">
        <f>N9</f>
        <v>100</v>
      </c>
    </row>
    <row r="53">
      <c r="D53" s="16">
        <f>+H9</f>
        <v>41000</v>
      </c>
      <c r="M53" s="14">
        <f>O9</f>
        <v>1</v>
      </c>
    </row>
    <row r="54">
      <c r="D54" s="16">
        <f>+I9</f>
        <v>150194</v>
      </c>
      <c r="M54" s="14">
        <f>P9</f>
        <v>27</v>
      </c>
    </row>
    <row r="55">
      <c r="D55" s="16">
        <f>+D10</f>
        <v>25</v>
      </c>
      <c r="M55" s="14">
        <f>Q9</f>
        <v>1</v>
      </c>
    </row>
    <row r="56">
      <c r="D56" s="16">
        <f>+E10</f>
        <v>14</v>
      </c>
      <c r="M56" s="14">
        <f>R9</f>
        <v>2023</v>
      </c>
    </row>
    <row r="57">
      <c r="D57" s="16">
        <f>+F10</f>
        <v>4</v>
      </c>
      <c r="M57" s="14">
        <f>S9</f>
        <v>13588</v>
      </c>
    </row>
    <row r="58">
      <c r="D58" s="16">
        <f>+G10</f>
        <v>1966</v>
      </c>
      <c r="M58" s="14">
        <f>M10</f>
        <v>500</v>
      </c>
    </row>
    <row r="59">
      <c r="D59" s="16">
        <f>+H10</f>
        <v>51000</v>
      </c>
      <c r="M59" s="14">
        <f>N10</f>
        <v>5</v>
      </c>
    </row>
    <row r="60">
      <c r="D60" s="16">
        <f>+I10</f>
        <v>106556</v>
      </c>
      <c r="M60" s="14">
        <f>O10</f>
        <v>3</v>
      </c>
    </row>
    <row r="61">
      <c r="D61" s="16">
        <f>+D11</f>
        <v>30</v>
      </c>
      <c r="M61" s="14">
        <f>P10</f>
        <v>27</v>
      </c>
    </row>
    <row r="62">
      <c r="D62" s="16">
        <f>+E11</f>
        <v>20</v>
      </c>
      <c r="M62" s="14">
        <f>Q10</f>
        <v>2</v>
      </c>
    </row>
    <row r="63">
      <c r="D63" s="16">
        <f>+F11</f>
        <v>5</v>
      </c>
      <c r="M63" s="14">
        <f>R10</f>
        <v>2021</v>
      </c>
    </row>
    <row r="64">
      <c r="D64" s="16">
        <f>+G11</f>
        <v>1986</v>
      </c>
      <c r="M64" s="14">
        <f>S10</f>
        <v>15003</v>
      </c>
    </row>
    <row r="65">
      <c r="D65" s="16">
        <f>+H11</f>
        <v>61000</v>
      </c>
      <c r="M65" s="14">
        <f>M11</f>
        <v>600</v>
      </c>
    </row>
    <row r="66">
      <c r="D66" s="16">
        <f>+I11</f>
        <v>188906</v>
      </c>
      <c r="M66" s="14">
        <f>N11</f>
        <v>35</v>
      </c>
    </row>
    <row r="67">
      <c r="D67" s="16">
        <f>+D12</f>
        <v>35</v>
      </c>
      <c r="M67" s="14">
        <f>O11</f>
        <v>3</v>
      </c>
    </row>
    <row r="68">
      <c r="D68" s="16">
        <f>+E12</f>
        <v>16</v>
      </c>
      <c r="M68" s="14">
        <f>P11</f>
        <v>2</v>
      </c>
    </row>
    <row r="69">
      <c r="D69" s="16">
        <f>+F12</f>
        <v>7</v>
      </c>
      <c r="M69" s="14">
        <f>Q11</f>
        <v>11</v>
      </c>
    </row>
    <row r="70">
      <c r="D70" s="16">
        <f>+G12</f>
        <v>1935</v>
      </c>
      <c r="M70" s="14">
        <f>R11</f>
        <v>2021</v>
      </c>
    </row>
    <row r="71">
      <c r="D71" s="16">
        <f>+H12</f>
        <v>71000</v>
      </c>
      <c r="M71" s="14">
        <f>S11</f>
        <v>13799</v>
      </c>
    </row>
    <row r="72">
      <c r="D72" s="16">
        <f>+I12</f>
        <v>109036</v>
      </c>
      <c r="M72" s="14">
        <f>M12</f>
        <v>700</v>
      </c>
    </row>
    <row r="73">
      <c r="D73" s="16">
        <f>+D13</f>
        <v>40</v>
      </c>
      <c r="M73" s="14">
        <f>N12</f>
        <v>5</v>
      </c>
    </row>
    <row r="74">
      <c r="D74" s="16">
        <f>+E13</f>
        <v>28</v>
      </c>
      <c r="M74" s="14">
        <f>O12</f>
        <v>1</v>
      </c>
    </row>
    <row r="75">
      <c r="D75" s="16">
        <f>+F13</f>
        <v>3</v>
      </c>
      <c r="M75" s="14">
        <f>P12</f>
        <v>23</v>
      </c>
    </row>
    <row r="76">
      <c r="D76" s="16">
        <f>+G13</f>
        <v>1935</v>
      </c>
      <c r="M76" s="14">
        <f>Q12</f>
        <v>9</v>
      </c>
    </row>
    <row r="77">
      <c r="D77" s="16">
        <f>+H13</f>
        <v>81000</v>
      </c>
      <c r="M77" s="14">
        <f>R12</f>
        <v>2024</v>
      </c>
    </row>
    <row r="78">
      <c r="D78" s="16">
        <f>+I13</f>
        <v>150219</v>
      </c>
      <c r="M78" s="14">
        <f>S12</f>
        <v>12336</v>
      </c>
    </row>
    <row r="79">
      <c r="D79" s="16">
        <f>+D14</f>
        <v>45</v>
      </c>
      <c r="M79" s="14">
        <f>M13</f>
        <v>800</v>
      </c>
    </row>
    <row r="80">
      <c r="D80" s="16">
        <f>+E14</f>
        <v>3</v>
      </c>
      <c r="M80" s="14">
        <f>N13</f>
        <v>25</v>
      </c>
    </row>
    <row r="81">
      <c r="D81" s="16">
        <f>+F14</f>
        <v>10</v>
      </c>
      <c r="M81" s="14">
        <f>O13</f>
        <v>3</v>
      </c>
    </row>
    <row r="82">
      <c r="D82" s="16">
        <f>+G14</f>
        <v>2023</v>
      </c>
      <c r="M82" s="14">
        <f>P13</f>
        <v>20</v>
      </c>
    </row>
    <row r="83">
      <c r="D83" s="16">
        <f>+H14</f>
        <v>91000</v>
      </c>
      <c r="M83" s="14">
        <f>Q13</f>
        <v>2</v>
      </c>
    </row>
    <row r="84">
      <c r="D84" s="16">
        <f>+I14</f>
        <v>163098</v>
      </c>
      <c r="M84" s="14">
        <f>R13</f>
        <v>2020</v>
      </c>
    </row>
    <row r="85">
      <c r="D85" s="16">
        <f>+D15</f>
        <v>50</v>
      </c>
      <c r="M85" s="14">
        <f>S13</f>
        <v>12680</v>
      </c>
    </row>
    <row r="86">
      <c r="D86" s="16">
        <f>+E15</f>
        <v>4</v>
      </c>
      <c r="M86" s="14">
        <f>M14</f>
        <v>900</v>
      </c>
    </row>
    <row r="87">
      <c r="D87" s="16">
        <f>+F15</f>
        <v>10</v>
      </c>
      <c r="M87" s="14">
        <f>N14</f>
        <v>100</v>
      </c>
    </row>
    <row r="88">
      <c r="D88" s="16">
        <f>+G15</f>
        <v>1941</v>
      </c>
      <c r="M88" s="14">
        <f>O14</f>
        <v>3</v>
      </c>
    </row>
    <row r="89">
      <c r="D89" s="16">
        <f>+H15</f>
        <v>101000</v>
      </c>
      <c r="M89" s="14">
        <f>P14</f>
        <v>13</v>
      </c>
    </row>
    <row r="90">
      <c r="D90" s="16">
        <f>+I15</f>
        <v>134884</v>
      </c>
      <c r="M90" s="14">
        <f>Q14</f>
        <v>6</v>
      </c>
    </row>
    <row r="91">
      <c r="D91" s="16">
        <f>+D16</f>
        <v>55</v>
      </c>
      <c r="M91" s="14">
        <f>R14</f>
        <v>2024</v>
      </c>
    </row>
    <row r="92">
      <c r="D92" s="16">
        <f>+E16</f>
        <v>5</v>
      </c>
      <c r="M92" s="14">
        <f>S14</f>
        <v>11137</v>
      </c>
    </row>
    <row r="93">
      <c r="D93" s="16">
        <f>+F16</f>
        <v>9</v>
      </c>
      <c r="M93" s="14">
        <f>M15</f>
        <v>1000</v>
      </c>
    </row>
    <row r="94">
      <c r="D94" s="16">
        <f>+G16</f>
        <v>1900</v>
      </c>
      <c r="M94" s="14">
        <f>N15</f>
        <v>5</v>
      </c>
    </row>
    <row r="95">
      <c r="D95" s="16">
        <f>+H16</f>
        <v>111000</v>
      </c>
      <c r="M95" s="14">
        <f>O15</f>
        <v>1</v>
      </c>
    </row>
    <row r="96">
      <c r="D96" s="16">
        <f>+I16</f>
        <v>186547</v>
      </c>
      <c r="M96" s="14">
        <f>P15</f>
        <v>17</v>
      </c>
    </row>
    <row r="97">
      <c r="D97" s="16">
        <f>+D17</f>
        <v>60</v>
      </c>
      <c r="M97" s="14">
        <f>Q15</f>
        <v>2</v>
      </c>
    </row>
    <row r="98">
      <c r="D98" s="16">
        <f>+E17</f>
        <v>11</v>
      </c>
      <c r="M98" s="14">
        <f>R15</f>
        <v>2022</v>
      </c>
    </row>
    <row r="99">
      <c r="D99" s="16">
        <f>+F17</f>
        <v>4</v>
      </c>
      <c r="M99" s="14">
        <f>S15</f>
        <v>18224</v>
      </c>
    </row>
    <row r="100">
      <c r="D100" s="16">
        <f>+G17</f>
        <v>1917</v>
      </c>
      <c r="M100" s="14">
        <f>M16</f>
        <v>1100</v>
      </c>
    </row>
    <row r="101">
      <c r="D101" s="16">
        <f>+H17</f>
        <v>121000</v>
      </c>
      <c r="M101" s="14">
        <f>N16</f>
        <v>35</v>
      </c>
    </row>
    <row r="102">
      <c r="D102" s="16">
        <f>+I17</f>
        <v>181537</v>
      </c>
      <c r="M102" s="14">
        <f>O16</f>
        <v>1</v>
      </c>
    </row>
    <row r="103">
      <c r="D103" s="16">
        <f>+D18</f>
        <v>65</v>
      </c>
      <c r="M103" s="14">
        <f>P16</f>
        <v>2</v>
      </c>
    </row>
    <row r="104">
      <c r="D104" s="16">
        <f>+E18</f>
        <v>24</v>
      </c>
      <c r="M104" s="14">
        <f>Q16</f>
        <v>8</v>
      </c>
    </row>
    <row r="105">
      <c r="D105" s="16">
        <f>+F18</f>
        <v>2</v>
      </c>
      <c r="M105" s="14">
        <f>R16</f>
        <v>2020</v>
      </c>
    </row>
    <row r="106">
      <c r="D106" s="16">
        <f>+G18</f>
        <v>2016</v>
      </c>
      <c r="M106" s="14">
        <f>S16</f>
        <v>14933</v>
      </c>
    </row>
    <row r="107">
      <c r="D107" s="16">
        <f>+H18</f>
        <v>131000</v>
      </c>
      <c r="M107" s="14">
        <f>M17</f>
        <v>1200</v>
      </c>
    </row>
    <row r="108">
      <c r="D108" s="16">
        <f>+I18</f>
        <v>155644</v>
      </c>
      <c r="M108" s="14">
        <f>N17</f>
        <v>25</v>
      </c>
    </row>
    <row r="109">
      <c r="D109" s="16">
        <f>+D19</f>
        <v>70</v>
      </c>
      <c r="M109" s="14">
        <f>O17</f>
        <v>1</v>
      </c>
    </row>
    <row r="110">
      <c r="D110" s="16">
        <f>+E19</f>
        <v>26</v>
      </c>
      <c r="M110" s="14">
        <f>P17</f>
        <v>7</v>
      </c>
    </row>
    <row r="111">
      <c r="D111" s="16">
        <f>+F19</f>
        <v>7</v>
      </c>
      <c r="M111" s="14">
        <f>Q17</f>
        <v>7</v>
      </c>
    </row>
    <row r="112">
      <c r="D112" s="16">
        <f>+G19</f>
        <v>1960</v>
      </c>
      <c r="M112" s="14">
        <f>R17</f>
        <v>2020</v>
      </c>
    </row>
    <row r="113">
      <c r="D113" s="16">
        <f>+H19</f>
        <v>141000</v>
      </c>
      <c r="M113" s="14">
        <f>S17</f>
        <v>14626</v>
      </c>
    </row>
    <row r="114">
      <c r="D114" s="16">
        <f>+I19</f>
        <v>185800</v>
      </c>
      <c r="M114" s="14">
        <f>M18</f>
        <v>1300</v>
      </c>
    </row>
    <row r="115">
      <c r="D115" s="16">
        <f>+D20</f>
        <v>75</v>
      </c>
      <c r="M115" s="14">
        <f>N18</f>
        <v>5</v>
      </c>
    </row>
    <row r="116">
      <c r="D116" s="16">
        <f>+E20</f>
        <v>8</v>
      </c>
      <c r="M116" s="14">
        <f>O18</f>
        <v>3</v>
      </c>
    </row>
    <row r="117">
      <c r="D117" s="16">
        <f>+F20</f>
        <v>12</v>
      </c>
      <c r="M117" s="14">
        <f>P18</f>
        <v>15</v>
      </c>
    </row>
    <row r="118">
      <c r="D118" s="16">
        <f>+G20</f>
        <v>1962</v>
      </c>
      <c r="M118" s="14">
        <f>Q18</f>
        <v>12</v>
      </c>
    </row>
    <row r="119">
      <c r="D119" s="16">
        <f>+H20</f>
        <v>151000</v>
      </c>
      <c r="M119" s="14">
        <f>R18</f>
        <v>2021</v>
      </c>
    </row>
    <row r="120">
      <c r="D120" s="16">
        <f>+I20</f>
        <v>114513</v>
      </c>
      <c r="M120" s="14">
        <f>S18</f>
        <v>17531</v>
      </c>
    </row>
    <row r="121">
      <c r="D121" s="16">
        <f>+D21</f>
        <v>80</v>
      </c>
      <c r="M121" s="14">
        <f>M19</f>
        <v>1400</v>
      </c>
    </row>
    <row r="122">
      <c r="D122" s="16">
        <f>+E21</f>
        <v>30</v>
      </c>
      <c r="M122" s="14">
        <f>N19</f>
        <v>100</v>
      </c>
    </row>
    <row r="123">
      <c r="D123" s="16">
        <f>+F21</f>
        <v>1</v>
      </c>
      <c r="M123" s="14">
        <f>O19</f>
        <v>3</v>
      </c>
    </row>
    <row r="124">
      <c r="D124" s="16">
        <f>+G21</f>
        <v>1914</v>
      </c>
      <c r="M124" s="14">
        <f>P19</f>
        <v>24</v>
      </c>
    </row>
    <row r="125">
      <c r="D125" s="16">
        <f>+H21</f>
        <v>161000</v>
      </c>
      <c r="M125" s="14">
        <f>Q19</f>
        <v>12</v>
      </c>
    </row>
    <row r="126">
      <c r="D126" s="16">
        <f>+I21</f>
        <v>143818</v>
      </c>
      <c r="M126" s="14">
        <f>R19</f>
        <v>2024</v>
      </c>
    </row>
    <row r="127">
      <c r="D127" s="16">
        <f>+D22</f>
        <v>85</v>
      </c>
      <c r="M127" s="14">
        <f>S19</f>
        <v>15017</v>
      </c>
    </row>
    <row r="128">
      <c r="D128" s="16">
        <f>+E22</f>
        <v>11</v>
      </c>
      <c r="M128" s="14">
        <f>M20</f>
        <v>1500</v>
      </c>
    </row>
    <row r="129">
      <c r="D129" s="16">
        <f>+F22</f>
        <v>2</v>
      </c>
      <c r="M129" s="14">
        <f>N20</f>
        <v>35</v>
      </c>
    </row>
    <row r="130">
      <c r="D130" s="16">
        <f>+G22</f>
        <v>1999</v>
      </c>
      <c r="M130" s="14">
        <f>O20</f>
        <v>3</v>
      </c>
    </row>
    <row r="131">
      <c r="D131" s="16">
        <f>+H22</f>
        <v>171000</v>
      </c>
      <c r="M131" s="14">
        <f>P20</f>
        <v>26</v>
      </c>
    </row>
    <row r="132">
      <c r="D132" s="16">
        <f>+I22</f>
        <v>158903</v>
      </c>
      <c r="M132" s="14">
        <f>Q20</f>
        <v>9</v>
      </c>
    </row>
    <row r="133">
      <c r="D133" s="16">
        <f>+D23</f>
        <v>90</v>
      </c>
      <c r="M133" s="14">
        <f>R20</f>
        <v>2022</v>
      </c>
    </row>
    <row r="134">
      <c r="D134" s="16">
        <f>+E23</f>
        <v>14</v>
      </c>
      <c r="M134" s="14">
        <f>S20</f>
        <v>15520</v>
      </c>
    </row>
    <row r="135">
      <c r="D135" s="16">
        <f>+F23</f>
        <v>6</v>
      </c>
      <c r="M135" s="14">
        <f>M21</f>
        <v>1600</v>
      </c>
    </row>
    <row r="136">
      <c r="D136" s="16">
        <f>+G23</f>
        <v>1938</v>
      </c>
      <c r="M136" s="14">
        <f>N21</f>
        <v>25</v>
      </c>
    </row>
    <row r="137">
      <c r="D137" s="16">
        <f>+H23</f>
        <v>181000</v>
      </c>
      <c r="M137" s="14">
        <f>O21</f>
        <v>3</v>
      </c>
    </row>
    <row r="138">
      <c r="D138" s="16">
        <f>+I23</f>
        <v>187577</v>
      </c>
      <c r="M138" s="14">
        <f>P21</f>
        <v>13</v>
      </c>
    </row>
    <row r="139">
      <c r="D139" s="16">
        <f>+D24</f>
        <v>95</v>
      </c>
      <c r="M139" s="14">
        <f>Q21</f>
        <v>12</v>
      </c>
    </row>
    <row r="140">
      <c r="D140" s="16">
        <f>+E24</f>
        <v>2</v>
      </c>
      <c r="M140" s="14">
        <f>R21</f>
        <v>2020</v>
      </c>
    </row>
    <row r="141">
      <c r="D141" s="16">
        <f>+F24</f>
        <v>8</v>
      </c>
      <c r="M141" s="14">
        <f>S21</f>
        <v>15715</v>
      </c>
    </row>
    <row r="142">
      <c r="D142" s="16">
        <f>+G24</f>
        <v>1976</v>
      </c>
      <c r="M142" s="14">
        <f>M22</f>
        <v>1700</v>
      </c>
    </row>
    <row r="143">
      <c r="D143" s="16">
        <f>+H24</f>
        <v>191000</v>
      </c>
      <c r="M143" s="14">
        <f>N22</f>
        <v>35</v>
      </c>
    </row>
    <row r="144">
      <c r="D144" s="16">
        <f>+I24</f>
        <v>159280</v>
      </c>
      <c r="M144" s="14">
        <f>O22</f>
        <v>2</v>
      </c>
    </row>
    <row r="145">
      <c r="D145" s="16">
        <f>+D25</f>
        <v>100</v>
      </c>
      <c r="M145" s="14">
        <f>P22</f>
        <v>24</v>
      </c>
    </row>
    <row r="146">
      <c r="D146" s="16">
        <f>+E25</f>
        <v>27</v>
      </c>
      <c r="M146" s="14">
        <f>Q22</f>
        <v>12</v>
      </c>
    </row>
    <row r="147">
      <c r="D147" s="16">
        <f>+F25</f>
        <v>3</v>
      </c>
      <c r="M147" s="14">
        <f>R22</f>
        <v>2021</v>
      </c>
    </row>
    <row r="148">
      <c r="D148" s="16">
        <f>+G25</f>
        <v>1941</v>
      </c>
      <c r="M148" s="14">
        <f>S22</f>
        <v>15740</v>
      </c>
    </row>
    <row r="149">
      <c r="D149" s="16">
        <f>+H25</f>
        <v>201000</v>
      </c>
      <c r="M149" s="14">
        <f>M23</f>
        <v>1800</v>
      </c>
    </row>
    <row r="150">
      <c r="D150" s="16">
        <f>+I25</f>
        <v>145867</v>
      </c>
      <c r="M150" s="14">
        <f>N23</f>
        <v>34</v>
      </c>
    </row>
    <row r="151">
      <c r="M151" s="14">
        <f>O23</f>
        <v>3</v>
      </c>
    </row>
    <row r="152">
      <c r="M152" s="14">
        <f>P23</f>
        <v>25</v>
      </c>
    </row>
    <row r="153">
      <c r="M153" s="14">
        <f>Q23</f>
        <v>7</v>
      </c>
    </row>
    <row r="154">
      <c r="M154" s="14">
        <f>R23</f>
        <v>2020</v>
      </c>
    </row>
    <row r="155">
      <c r="M155" s="14">
        <f>S23</f>
        <v>14721</v>
      </c>
    </row>
    <row r="156">
      <c r="M156" s="14">
        <f>M24</f>
        <v>1900</v>
      </c>
    </row>
    <row r="157">
      <c r="M157" s="14">
        <f>N24</f>
        <v>25</v>
      </c>
    </row>
    <row r="158">
      <c r="M158" s="14">
        <f>O24</f>
        <v>3</v>
      </c>
    </row>
    <row r="159">
      <c r="M159" s="14">
        <f>P24</f>
        <v>20</v>
      </c>
    </row>
    <row r="160">
      <c r="M160" s="14">
        <f>Q24</f>
        <v>12</v>
      </c>
    </row>
    <row r="161">
      <c r="M161" s="14">
        <f>R24</f>
        <v>2023</v>
      </c>
    </row>
    <row r="162">
      <c r="M162" s="14">
        <f>S24</f>
        <v>11362</v>
      </c>
    </row>
    <row r="163">
      <c r="M163" s="14">
        <f>M25</f>
        <v>2000</v>
      </c>
    </row>
    <row r="164">
      <c r="M164" s="14">
        <f>N25</f>
        <v>34</v>
      </c>
    </row>
    <row r="165">
      <c r="M165" s="14">
        <f>O25</f>
        <v>3</v>
      </c>
    </row>
    <row r="166">
      <c r="M166" s="14">
        <f>P25</f>
        <v>20</v>
      </c>
    </row>
    <row r="167">
      <c r="M167" s="14">
        <f>Q25</f>
        <v>6</v>
      </c>
    </row>
    <row r="168">
      <c r="M168" s="14">
        <f>R25</f>
        <v>2021</v>
      </c>
    </row>
    <row r="169">
      <c r="M169" s="14">
        <f>S25</f>
        <v>11442</v>
      </c>
    </row>
  </sheetData>
  <mergeCells count="3">
    <mergeCell ref="E4:G4"/>
    <mergeCell ref="P4:R4"/>
    <mergeCell ref="AA4:AC4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4.38"/>
    <col customWidth="1" min="13" max="13" width="14.13"/>
    <col customWidth="1" min="14" max="14" width="14.38"/>
    <col customWidth="1" min="15" max="15" width="15.88"/>
    <col customWidth="1" min="17" max="17" width="13.25"/>
    <col customWidth="1" min="19" max="19" width="13.25"/>
  </cols>
  <sheetData>
    <row r="3">
      <c r="D3" s="9" t="s">
        <v>7</v>
      </c>
    </row>
    <row r="4">
      <c r="E4" s="1" t="s">
        <v>0</v>
      </c>
      <c r="F4" s="2"/>
      <c r="G4" s="3"/>
      <c r="M4" s="9" t="s">
        <v>9</v>
      </c>
      <c r="P4" s="11" t="s">
        <v>11</v>
      </c>
      <c r="Q4" s="2"/>
      <c r="R4" s="3"/>
    </row>
    <row r="5">
      <c r="C5" s="12" t="s">
        <v>12</v>
      </c>
      <c r="D5" s="4" t="s">
        <v>13</v>
      </c>
      <c r="E5" s="4" t="s">
        <v>1</v>
      </c>
      <c r="F5" s="4" t="s">
        <v>2</v>
      </c>
      <c r="G5" s="4" t="s">
        <v>3</v>
      </c>
      <c r="H5" s="4" t="s">
        <v>4</v>
      </c>
      <c r="I5" s="4" t="s">
        <v>14</v>
      </c>
      <c r="J5" s="4" t="s">
        <v>15</v>
      </c>
      <c r="L5" s="12" t="s">
        <v>12</v>
      </c>
      <c r="M5" s="13" t="s">
        <v>16</v>
      </c>
      <c r="N5" s="13" t="s">
        <v>17</v>
      </c>
      <c r="O5" s="13" t="s">
        <v>18</v>
      </c>
      <c r="P5" s="13" t="s">
        <v>1</v>
      </c>
      <c r="Q5" s="13" t="s">
        <v>2</v>
      </c>
      <c r="R5" s="13" t="s">
        <v>3</v>
      </c>
      <c r="S5" s="13" t="s">
        <v>19</v>
      </c>
      <c r="T5" s="13" t="s">
        <v>15</v>
      </c>
      <c r="AA5" s="9" t="s">
        <v>9</v>
      </c>
      <c r="AD5" s="11" t="s">
        <v>11</v>
      </c>
      <c r="AE5" s="2"/>
      <c r="AF5" s="3"/>
    </row>
    <row r="6">
      <c r="C6" s="6">
        <v>0.0</v>
      </c>
      <c r="D6" s="5">
        <v>5.0</v>
      </c>
      <c r="E6" s="5">
        <v>24.0</v>
      </c>
      <c r="F6" s="5">
        <v>12.0</v>
      </c>
      <c r="G6" s="5">
        <v>1924.0</v>
      </c>
      <c r="H6" s="5">
        <v>11000.0</v>
      </c>
      <c r="I6" s="5">
        <v>166689.0</v>
      </c>
      <c r="J6" s="5">
        <v>1.0</v>
      </c>
      <c r="L6" s="6">
        <v>0.0</v>
      </c>
      <c r="M6" s="14">
        <v>100.0</v>
      </c>
      <c r="N6" s="14">
        <v>5.0</v>
      </c>
      <c r="O6" s="14">
        <v>3.0</v>
      </c>
      <c r="P6" s="14">
        <v>8.0</v>
      </c>
      <c r="Q6" s="14">
        <v>10.0</v>
      </c>
      <c r="R6" s="14">
        <v>2020.0</v>
      </c>
      <c r="S6" s="14">
        <v>19400.0</v>
      </c>
      <c r="T6" s="14">
        <v>1.0</v>
      </c>
      <c r="AA6" s="13" t="s">
        <v>16</v>
      </c>
      <c r="AB6" s="13" t="s">
        <v>17</v>
      </c>
      <c r="AC6" s="13" t="s">
        <v>18</v>
      </c>
      <c r="AD6" s="13" t="s">
        <v>1</v>
      </c>
      <c r="AE6" s="13" t="s">
        <v>2</v>
      </c>
      <c r="AF6" s="13" t="s">
        <v>3</v>
      </c>
      <c r="AG6" s="13" t="s">
        <v>19</v>
      </c>
      <c r="AH6" s="13" t="s">
        <v>15</v>
      </c>
    </row>
    <row r="7">
      <c r="C7" s="6">
        <v>1.0</v>
      </c>
      <c r="D7" s="5">
        <v>10.0</v>
      </c>
      <c r="E7" s="5">
        <v>25.0</v>
      </c>
      <c r="F7" s="5">
        <v>2.0</v>
      </c>
      <c r="G7" s="5">
        <v>1911.0</v>
      </c>
      <c r="H7" s="5">
        <v>21000.0</v>
      </c>
      <c r="I7" s="5">
        <v>151990.0</v>
      </c>
      <c r="J7" s="5">
        <v>1.0</v>
      </c>
      <c r="L7" s="6">
        <v>1.0</v>
      </c>
      <c r="M7" s="14">
        <v>200.0</v>
      </c>
      <c r="N7" s="14">
        <v>25.0</v>
      </c>
      <c r="O7" s="14">
        <v>1.0</v>
      </c>
      <c r="P7" s="14">
        <v>21.0</v>
      </c>
      <c r="Q7" s="14">
        <v>9.0</v>
      </c>
      <c r="R7" s="14">
        <v>2024.0</v>
      </c>
      <c r="S7" s="14">
        <v>16991.0</v>
      </c>
      <c r="T7" s="14">
        <v>1.0</v>
      </c>
      <c r="V7" s="12" t="s">
        <v>38</v>
      </c>
      <c r="W7" s="23">
        <f>MAX(S6:S25)</f>
        <v>19400</v>
      </c>
      <c r="AA7" s="14">
        <f t="shared" ref="AA7:AF7" si="1">IF(AB7&lt;&gt;"",M6,"")</f>
        <v>100</v>
      </c>
      <c r="AB7" s="14">
        <f t="shared" si="1"/>
        <v>5</v>
      </c>
      <c r="AC7" s="14">
        <f t="shared" si="1"/>
        <v>3</v>
      </c>
      <c r="AD7" s="14">
        <f t="shared" si="1"/>
        <v>8</v>
      </c>
      <c r="AE7" s="14">
        <f t="shared" si="1"/>
        <v>10</v>
      </c>
      <c r="AF7" s="14">
        <f t="shared" si="1"/>
        <v>2020</v>
      </c>
      <c r="AG7" s="14">
        <f t="shared" ref="AG7:AG26" si="3">IF(S6=$W$7,S6,"")</f>
        <v>19400</v>
      </c>
      <c r="AH7" s="14">
        <f t="shared" ref="AH7:AH26" si="4">IF(AG7&lt;&gt;"",T6,"")</f>
        <v>1</v>
      </c>
    </row>
    <row r="8">
      <c r="C8" s="6">
        <v>2.0</v>
      </c>
      <c r="D8" s="5">
        <v>15.0</v>
      </c>
      <c r="E8" s="5">
        <v>31.0</v>
      </c>
      <c r="F8" s="5">
        <v>1.0</v>
      </c>
      <c r="G8" s="5">
        <v>2024.0</v>
      </c>
      <c r="H8" s="5">
        <v>31000.0</v>
      </c>
      <c r="I8" s="5">
        <v>155022.0</v>
      </c>
      <c r="J8" s="5">
        <v>1.0</v>
      </c>
      <c r="L8" s="6">
        <v>2.0</v>
      </c>
      <c r="M8" s="14">
        <v>300.0</v>
      </c>
      <c r="N8" s="14">
        <v>5.0</v>
      </c>
      <c r="O8" s="14">
        <v>3.0</v>
      </c>
      <c r="P8" s="14">
        <v>28.0</v>
      </c>
      <c r="Q8" s="14">
        <v>3.0</v>
      </c>
      <c r="R8" s="14">
        <v>2021.0</v>
      </c>
      <c r="S8" s="14">
        <v>10242.0</v>
      </c>
      <c r="T8" s="14">
        <v>1.0</v>
      </c>
      <c r="AA8" s="14" t="str">
        <f t="shared" ref="AA8:AF8" si="2">IF(AB8&lt;&gt;"",M7,"")</f>
        <v/>
      </c>
      <c r="AB8" s="14" t="str">
        <f t="shared" si="2"/>
        <v/>
      </c>
      <c r="AC8" s="14" t="str">
        <f t="shared" si="2"/>
        <v/>
      </c>
      <c r="AD8" s="14" t="str">
        <f t="shared" si="2"/>
        <v/>
      </c>
      <c r="AE8" s="14" t="str">
        <f t="shared" si="2"/>
        <v/>
      </c>
      <c r="AF8" s="14" t="str">
        <f t="shared" si="2"/>
        <v/>
      </c>
      <c r="AG8" s="14" t="str">
        <f t="shared" si="3"/>
        <v/>
      </c>
      <c r="AH8" s="14" t="str">
        <f t="shared" si="4"/>
        <v/>
      </c>
    </row>
    <row r="9">
      <c r="C9" s="6">
        <v>3.0</v>
      </c>
      <c r="D9" s="5">
        <v>20.0</v>
      </c>
      <c r="E9" s="5">
        <v>26.0</v>
      </c>
      <c r="F9" s="5">
        <v>2.0</v>
      </c>
      <c r="G9" s="5">
        <v>1974.0</v>
      </c>
      <c r="H9" s="5">
        <v>41000.0</v>
      </c>
      <c r="I9" s="5">
        <v>150194.0</v>
      </c>
      <c r="J9" s="5">
        <v>1.0</v>
      </c>
      <c r="L9" s="6">
        <v>3.0</v>
      </c>
      <c r="M9" s="14">
        <v>400.0</v>
      </c>
      <c r="N9" s="14">
        <v>100.0</v>
      </c>
      <c r="O9" s="14">
        <v>1.0</v>
      </c>
      <c r="P9" s="14">
        <v>27.0</v>
      </c>
      <c r="Q9" s="14">
        <v>1.0</v>
      </c>
      <c r="R9" s="14">
        <v>2023.0</v>
      </c>
      <c r="S9" s="14">
        <v>13588.0</v>
      </c>
      <c r="T9" s="14">
        <v>1.0</v>
      </c>
      <c r="AA9" s="14" t="str">
        <f t="shared" ref="AA9:AF9" si="5">IF(AB9&lt;&gt;"",M8,"")</f>
        <v/>
      </c>
      <c r="AB9" s="14" t="str">
        <f t="shared" si="5"/>
        <v/>
      </c>
      <c r="AC9" s="14" t="str">
        <f t="shared" si="5"/>
        <v/>
      </c>
      <c r="AD9" s="14" t="str">
        <f t="shared" si="5"/>
        <v/>
      </c>
      <c r="AE9" s="14" t="str">
        <f t="shared" si="5"/>
        <v/>
      </c>
      <c r="AF9" s="14" t="str">
        <f t="shared" si="5"/>
        <v/>
      </c>
      <c r="AG9" s="14" t="str">
        <f t="shared" si="3"/>
        <v/>
      </c>
      <c r="AH9" s="14" t="str">
        <f t="shared" si="4"/>
        <v/>
      </c>
    </row>
    <row r="10">
      <c r="C10" s="6">
        <v>4.0</v>
      </c>
      <c r="D10" s="5">
        <v>25.0</v>
      </c>
      <c r="E10" s="5">
        <v>14.0</v>
      </c>
      <c r="F10" s="5">
        <v>4.0</v>
      </c>
      <c r="G10" s="5">
        <v>1966.0</v>
      </c>
      <c r="H10" s="5">
        <v>51000.0</v>
      </c>
      <c r="I10" s="5">
        <v>106556.0</v>
      </c>
      <c r="J10" s="5">
        <v>1.0</v>
      </c>
      <c r="L10" s="6">
        <v>4.0</v>
      </c>
      <c r="M10" s="14">
        <v>500.0</v>
      </c>
      <c r="N10" s="14">
        <v>5.0</v>
      </c>
      <c r="O10" s="14">
        <v>3.0</v>
      </c>
      <c r="P10" s="14">
        <v>27.0</v>
      </c>
      <c r="Q10" s="14">
        <v>2.0</v>
      </c>
      <c r="R10" s="14">
        <v>2021.0</v>
      </c>
      <c r="S10" s="14">
        <v>15003.0</v>
      </c>
      <c r="T10" s="14">
        <v>1.0</v>
      </c>
      <c r="AA10" s="14" t="str">
        <f t="shared" ref="AA10:AF10" si="6">IF(AB10&lt;&gt;"",M9,"")</f>
        <v/>
      </c>
      <c r="AB10" s="14" t="str">
        <f t="shared" si="6"/>
        <v/>
      </c>
      <c r="AC10" s="14" t="str">
        <f t="shared" si="6"/>
        <v/>
      </c>
      <c r="AD10" s="14" t="str">
        <f t="shared" si="6"/>
        <v/>
      </c>
      <c r="AE10" s="14" t="str">
        <f t="shared" si="6"/>
        <v/>
      </c>
      <c r="AF10" s="14" t="str">
        <f t="shared" si="6"/>
        <v/>
      </c>
      <c r="AG10" s="14" t="str">
        <f t="shared" si="3"/>
        <v/>
      </c>
      <c r="AH10" s="14" t="str">
        <f t="shared" si="4"/>
        <v/>
      </c>
    </row>
    <row r="11">
      <c r="C11" s="6">
        <v>5.0</v>
      </c>
      <c r="D11" s="5">
        <v>30.0</v>
      </c>
      <c r="E11" s="5">
        <v>20.0</v>
      </c>
      <c r="F11" s="5">
        <v>5.0</v>
      </c>
      <c r="G11" s="5">
        <v>1986.0</v>
      </c>
      <c r="H11" s="5">
        <v>61000.0</v>
      </c>
      <c r="I11" s="5">
        <v>188906.0</v>
      </c>
      <c r="J11" s="5">
        <v>1.0</v>
      </c>
      <c r="L11" s="6">
        <v>5.0</v>
      </c>
      <c r="M11" s="14">
        <v>600.0</v>
      </c>
      <c r="N11" s="14">
        <v>35.0</v>
      </c>
      <c r="O11" s="14">
        <v>3.0</v>
      </c>
      <c r="P11" s="14">
        <v>2.0</v>
      </c>
      <c r="Q11" s="14">
        <v>11.0</v>
      </c>
      <c r="R11" s="14">
        <v>2021.0</v>
      </c>
      <c r="S11" s="14">
        <v>13799.0</v>
      </c>
      <c r="T11" s="14">
        <v>1.0</v>
      </c>
      <c r="AA11" s="14" t="str">
        <f t="shared" ref="AA11:AF11" si="7">IF(AB11&lt;&gt;"",M10,"")</f>
        <v/>
      </c>
      <c r="AB11" s="14" t="str">
        <f t="shared" si="7"/>
        <v/>
      </c>
      <c r="AC11" s="14" t="str">
        <f t="shared" si="7"/>
        <v/>
      </c>
      <c r="AD11" s="14" t="str">
        <f t="shared" si="7"/>
        <v/>
      </c>
      <c r="AE11" s="14" t="str">
        <f t="shared" si="7"/>
        <v/>
      </c>
      <c r="AF11" s="14" t="str">
        <f t="shared" si="7"/>
        <v/>
      </c>
      <c r="AG11" s="14" t="str">
        <f t="shared" si="3"/>
        <v/>
      </c>
      <c r="AH11" s="14" t="str">
        <f t="shared" si="4"/>
        <v/>
      </c>
    </row>
    <row r="12">
      <c r="C12" s="6">
        <v>6.0</v>
      </c>
      <c r="D12" s="5">
        <v>35.0</v>
      </c>
      <c r="E12" s="5">
        <v>16.0</v>
      </c>
      <c r="F12" s="5">
        <v>7.0</v>
      </c>
      <c r="G12" s="5">
        <v>1935.0</v>
      </c>
      <c r="H12" s="5">
        <v>71000.0</v>
      </c>
      <c r="I12" s="5">
        <v>109036.0</v>
      </c>
      <c r="J12" s="5">
        <v>1.0</v>
      </c>
      <c r="L12" s="6">
        <v>6.0</v>
      </c>
      <c r="M12" s="14">
        <v>700.0</v>
      </c>
      <c r="N12" s="14">
        <v>5.0</v>
      </c>
      <c r="O12" s="14">
        <v>1.0</v>
      </c>
      <c r="P12" s="14">
        <v>23.0</v>
      </c>
      <c r="Q12" s="14">
        <v>9.0</v>
      </c>
      <c r="R12" s="14">
        <v>2024.0</v>
      </c>
      <c r="S12" s="14">
        <v>12336.0</v>
      </c>
      <c r="T12" s="14">
        <v>1.0</v>
      </c>
      <c r="AA12" s="14" t="str">
        <f t="shared" ref="AA12:AF12" si="8">IF(AB12&lt;&gt;"",M11,"")</f>
        <v/>
      </c>
      <c r="AB12" s="14" t="str">
        <f t="shared" si="8"/>
        <v/>
      </c>
      <c r="AC12" s="14" t="str">
        <f t="shared" si="8"/>
        <v/>
      </c>
      <c r="AD12" s="14" t="str">
        <f t="shared" si="8"/>
        <v/>
      </c>
      <c r="AE12" s="14" t="str">
        <f t="shared" si="8"/>
        <v/>
      </c>
      <c r="AF12" s="14" t="str">
        <f t="shared" si="8"/>
        <v/>
      </c>
      <c r="AG12" s="14" t="str">
        <f t="shared" si="3"/>
        <v/>
      </c>
      <c r="AH12" s="14" t="str">
        <f t="shared" si="4"/>
        <v/>
      </c>
    </row>
    <row r="13">
      <c r="C13" s="6">
        <v>7.0</v>
      </c>
      <c r="D13" s="5">
        <v>40.0</v>
      </c>
      <c r="E13" s="5">
        <v>28.0</v>
      </c>
      <c r="F13" s="5">
        <v>3.0</v>
      </c>
      <c r="G13" s="5">
        <v>1935.0</v>
      </c>
      <c r="H13" s="5">
        <v>81000.0</v>
      </c>
      <c r="I13" s="5">
        <v>150219.0</v>
      </c>
      <c r="J13" s="5">
        <v>1.0</v>
      </c>
      <c r="L13" s="6">
        <v>7.0</v>
      </c>
      <c r="M13" s="14">
        <v>800.0</v>
      </c>
      <c r="N13" s="14">
        <v>25.0</v>
      </c>
      <c r="O13" s="14">
        <v>3.0</v>
      </c>
      <c r="P13" s="14">
        <v>20.0</v>
      </c>
      <c r="Q13" s="14">
        <v>2.0</v>
      </c>
      <c r="R13" s="14">
        <v>2020.0</v>
      </c>
      <c r="S13" s="14">
        <v>12680.0</v>
      </c>
      <c r="T13" s="14">
        <v>1.0</v>
      </c>
      <c r="AA13" s="14" t="str">
        <f t="shared" ref="AA13:AF13" si="9">IF(AB13&lt;&gt;"",M12,"")</f>
        <v/>
      </c>
      <c r="AB13" s="14" t="str">
        <f t="shared" si="9"/>
        <v/>
      </c>
      <c r="AC13" s="14" t="str">
        <f t="shared" si="9"/>
        <v/>
      </c>
      <c r="AD13" s="14" t="str">
        <f t="shared" si="9"/>
        <v/>
      </c>
      <c r="AE13" s="14" t="str">
        <f t="shared" si="9"/>
        <v/>
      </c>
      <c r="AF13" s="14" t="str">
        <f t="shared" si="9"/>
        <v/>
      </c>
      <c r="AG13" s="14" t="str">
        <f t="shared" si="3"/>
        <v/>
      </c>
      <c r="AH13" s="14" t="str">
        <f t="shared" si="4"/>
        <v/>
      </c>
    </row>
    <row r="14">
      <c r="C14" s="6">
        <v>8.0</v>
      </c>
      <c r="D14" s="5">
        <v>45.0</v>
      </c>
      <c r="E14" s="5">
        <v>3.0</v>
      </c>
      <c r="F14" s="5">
        <v>10.0</v>
      </c>
      <c r="G14" s="5">
        <v>2023.0</v>
      </c>
      <c r="H14" s="5">
        <v>91000.0</v>
      </c>
      <c r="I14" s="5">
        <v>163098.0</v>
      </c>
      <c r="J14" s="5">
        <v>1.0</v>
      </c>
      <c r="L14" s="6">
        <v>8.0</v>
      </c>
      <c r="M14" s="14">
        <v>900.0</v>
      </c>
      <c r="N14" s="14">
        <v>100.0</v>
      </c>
      <c r="O14" s="14">
        <v>3.0</v>
      </c>
      <c r="P14" s="14">
        <v>13.0</v>
      </c>
      <c r="Q14" s="14">
        <v>6.0</v>
      </c>
      <c r="R14" s="14">
        <v>2024.0</v>
      </c>
      <c r="S14" s="14">
        <v>11137.0</v>
      </c>
      <c r="T14" s="14">
        <v>1.0</v>
      </c>
      <c r="AA14" s="14" t="str">
        <f t="shared" ref="AA14:AF14" si="10">IF(AB14&lt;&gt;"",M13,"")</f>
        <v/>
      </c>
      <c r="AB14" s="14" t="str">
        <f t="shared" si="10"/>
        <v/>
      </c>
      <c r="AC14" s="14" t="str">
        <f t="shared" si="10"/>
        <v/>
      </c>
      <c r="AD14" s="14" t="str">
        <f t="shared" si="10"/>
        <v/>
      </c>
      <c r="AE14" s="14" t="str">
        <f t="shared" si="10"/>
        <v/>
      </c>
      <c r="AF14" s="14" t="str">
        <f t="shared" si="10"/>
        <v/>
      </c>
      <c r="AG14" s="14" t="str">
        <f t="shared" si="3"/>
        <v/>
      </c>
      <c r="AH14" s="14" t="str">
        <f t="shared" si="4"/>
        <v/>
      </c>
    </row>
    <row r="15">
      <c r="C15" s="6">
        <v>9.0</v>
      </c>
      <c r="D15" s="5">
        <v>50.0</v>
      </c>
      <c r="E15" s="5">
        <v>4.0</v>
      </c>
      <c r="F15" s="5">
        <v>10.0</v>
      </c>
      <c r="G15" s="5">
        <v>1941.0</v>
      </c>
      <c r="H15" s="5">
        <v>101000.0</v>
      </c>
      <c r="I15" s="5">
        <v>134884.0</v>
      </c>
      <c r="J15" s="5">
        <v>1.0</v>
      </c>
      <c r="L15" s="6">
        <v>9.0</v>
      </c>
      <c r="M15" s="14">
        <v>1000.0</v>
      </c>
      <c r="N15" s="14">
        <v>5.0</v>
      </c>
      <c r="O15" s="14">
        <v>1.0</v>
      </c>
      <c r="P15" s="14">
        <v>17.0</v>
      </c>
      <c r="Q15" s="14">
        <v>2.0</v>
      </c>
      <c r="R15" s="14">
        <v>2022.0</v>
      </c>
      <c r="S15" s="14">
        <v>18224.0</v>
      </c>
      <c r="T15" s="14">
        <v>1.0</v>
      </c>
      <c r="AA15" s="14" t="str">
        <f t="shared" ref="AA15:AF15" si="11">IF(AB15&lt;&gt;"",M14,"")</f>
        <v/>
      </c>
      <c r="AB15" s="14" t="str">
        <f t="shared" si="11"/>
        <v/>
      </c>
      <c r="AC15" s="14" t="str">
        <f t="shared" si="11"/>
        <v/>
      </c>
      <c r="AD15" s="14" t="str">
        <f t="shared" si="11"/>
        <v/>
      </c>
      <c r="AE15" s="14" t="str">
        <f t="shared" si="11"/>
        <v/>
      </c>
      <c r="AF15" s="14" t="str">
        <f t="shared" si="11"/>
        <v/>
      </c>
      <c r="AG15" s="14" t="str">
        <f t="shared" si="3"/>
        <v/>
      </c>
      <c r="AH15" s="14" t="str">
        <f t="shared" si="4"/>
        <v/>
      </c>
    </row>
    <row r="16">
      <c r="C16" s="6">
        <v>10.0</v>
      </c>
      <c r="D16" s="5">
        <v>55.0</v>
      </c>
      <c r="E16" s="5">
        <v>5.0</v>
      </c>
      <c r="F16" s="5">
        <v>9.0</v>
      </c>
      <c r="G16" s="5">
        <v>1900.0</v>
      </c>
      <c r="H16" s="5">
        <v>111000.0</v>
      </c>
      <c r="I16" s="5">
        <v>186547.0</v>
      </c>
      <c r="J16" s="5">
        <v>1.0</v>
      </c>
      <c r="L16" s="6">
        <v>10.0</v>
      </c>
      <c r="M16" s="14">
        <v>1100.0</v>
      </c>
      <c r="N16" s="14">
        <v>35.0</v>
      </c>
      <c r="O16" s="14">
        <v>1.0</v>
      </c>
      <c r="P16" s="14">
        <v>2.0</v>
      </c>
      <c r="Q16" s="14">
        <v>8.0</v>
      </c>
      <c r="R16" s="14">
        <v>2020.0</v>
      </c>
      <c r="S16" s="14">
        <v>14933.0</v>
      </c>
      <c r="T16" s="14">
        <v>1.0</v>
      </c>
      <c r="AA16" s="14" t="str">
        <f t="shared" ref="AA16:AF16" si="12">IF(AB16&lt;&gt;"",M15,"")</f>
        <v/>
      </c>
      <c r="AB16" s="14" t="str">
        <f t="shared" si="12"/>
        <v/>
      </c>
      <c r="AC16" s="14" t="str">
        <f t="shared" si="12"/>
        <v/>
      </c>
      <c r="AD16" s="14" t="str">
        <f t="shared" si="12"/>
        <v/>
      </c>
      <c r="AE16" s="14" t="str">
        <f t="shared" si="12"/>
        <v/>
      </c>
      <c r="AF16" s="14" t="str">
        <f t="shared" si="12"/>
        <v/>
      </c>
      <c r="AG16" s="14" t="str">
        <f t="shared" si="3"/>
        <v/>
      </c>
      <c r="AH16" s="14" t="str">
        <f t="shared" si="4"/>
        <v/>
      </c>
    </row>
    <row r="17">
      <c r="C17" s="6">
        <v>11.0</v>
      </c>
      <c r="D17" s="5">
        <v>60.0</v>
      </c>
      <c r="E17" s="5">
        <v>11.0</v>
      </c>
      <c r="F17" s="5">
        <v>4.0</v>
      </c>
      <c r="G17" s="5">
        <v>1917.0</v>
      </c>
      <c r="H17" s="5">
        <v>121000.0</v>
      </c>
      <c r="I17" s="5">
        <v>181537.0</v>
      </c>
      <c r="J17" s="5">
        <v>1.0</v>
      </c>
      <c r="L17" s="6">
        <v>11.0</v>
      </c>
      <c r="M17" s="14">
        <v>1200.0</v>
      </c>
      <c r="N17" s="14">
        <v>25.0</v>
      </c>
      <c r="O17" s="14">
        <v>1.0</v>
      </c>
      <c r="P17" s="14">
        <v>7.0</v>
      </c>
      <c r="Q17" s="14">
        <v>7.0</v>
      </c>
      <c r="R17" s="14">
        <v>2020.0</v>
      </c>
      <c r="S17" s="14">
        <v>14626.0</v>
      </c>
      <c r="T17" s="14">
        <v>1.0</v>
      </c>
      <c r="AA17" s="14" t="str">
        <f t="shared" ref="AA17:AF17" si="13">IF(AB17&lt;&gt;"",M16,"")</f>
        <v/>
      </c>
      <c r="AB17" s="14" t="str">
        <f t="shared" si="13"/>
        <v/>
      </c>
      <c r="AC17" s="14" t="str">
        <f t="shared" si="13"/>
        <v/>
      </c>
      <c r="AD17" s="14" t="str">
        <f t="shared" si="13"/>
        <v/>
      </c>
      <c r="AE17" s="14" t="str">
        <f t="shared" si="13"/>
        <v/>
      </c>
      <c r="AF17" s="14" t="str">
        <f t="shared" si="13"/>
        <v/>
      </c>
      <c r="AG17" s="14" t="str">
        <f t="shared" si="3"/>
        <v/>
      </c>
      <c r="AH17" s="14" t="str">
        <f t="shared" si="4"/>
        <v/>
      </c>
    </row>
    <row r="18">
      <c r="C18" s="6">
        <v>12.0</v>
      </c>
      <c r="D18" s="5">
        <v>65.0</v>
      </c>
      <c r="E18" s="5">
        <v>24.0</v>
      </c>
      <c r="F18" s="5">
        <v>2.0</v>
      </c>
      <c r="G18" s="5">
        <v>2016.0</v>
      </c>
      <c r="H18" s="5">
        <v>131000.0</v>
      </c>
      <c r="I18" s="5">
        <v>155644.0</v>
      </c>
      <c r="J18" s="5">
        <v>1.0</v>
      </c>
      <c r="L18" s="6">
        <v>12.0</v>
      </c>
      <c r="M18" s="14">
        <v>1300.0</v>
      </c>
      <c r="N18" s="14">
        <v>5.0</v>
      </c>
      <c r="O18" s="14">
        <v>3.0</v>
      </c>
      <c r="P18" s="14">
        <v>15.0</v>
      </c>
      <c r="Q18" s="14">
        <v>12.0</v>
      </c>
      <c r="R18" s="14">
        <v>2021.0</v>
      </c>
      <c r="S18" s="14">
        <v>17531.0</v>
      </c>
      <c r="T18" s="14">
        <v>1.0</v>
      </c>
      <c r="AA18" s="14" t="str">
        <f t="shared" ref="AA18:AF18" si="14">IF(AB18&lt;&gt;"",M17,"")</f>
        <v/>
      </c>
      <c r="AB18" s="14" t="str">
        <f t="shared" si="14"/>
        <v/>
      </c>
      <c r="AC18" s="14" t="str">
        <f t="shared" si="14"/>
        <v/>
      </c>
      <c r="AD18" s="14" t="str">
        <f t="shared" si="14"/>
        <v/>
      </c>
      <c r="AE18" s="14" t="str">
        <f t="shared" si="14"/>
        <v/>
      </c>
      <c r="AF18" s="14" t="str">
        <f t="shared" si="14"/>
        <v/>
      </c>
      <c r="AG18" s="14" t="str">
        <f t="shared" si="3"/>
        <v/>
      </c>
      <c r="AH18" s="14" t="str">
        <f t="shared" si="4"/>
        <v/>
      </c>
    </row>
    <row r="19">
      <c r="C19" s="6">
        <v>13.0</v>
      </c>
      <c r="D19" s="5">
        <v>70.0</v>
      </c>
      <c r="E19" s="5">
        <v>26.0</v>
      </c>
      <c r="F19" s="5">
        <v>7.0</v>
      </c>
      <c r="G19" s="5">
        <v>1960.0</v>
      </c>
      <c r="H19" s="5">
        <v>141000.0</v>
      </c>
      <c r="I19" s="5">
        <v>185800.0</v>
      </c>
      <c r="J19" s="5">
        <v>1.0</v>
      </c>
      <c r="L19" s="6">
        <v>13.0</v>
      </c>
      <c r="M19" s="14">
        <v>1400.0</v>
      </c>
      <c r="N19" s="14">
        <v>100.0</v>
      </c>
      <c r="O19" s="14">
        <v>3.0</v>
      </c>
      <c r="P19" s="14">
        <v>24.0</v>
      </c>
      <c r="Q19" s="14">
        <v>12.0</v>
      </c>
      <c r="R19" s="14">
        <v>2024.0</v>
      </c>
      <c r="S19" s="14">
        <v>15017.0</v>
      </c>
      <c r="T19" s="14">
        <v>1.0</v>
      </c>
      <c r="AA19" s="14" t="str">
        <f t="shared" ref="AA19:AF19" si="15">IF(AB19&lt;&gt;"",M18,"")</f>
        <v/>
      </c>
      <c r="AB19" s="14" t="str">
        <f t="shared" si="15"/>
        <v/>
      </c>
      <c r="AC19" s="14" t="str">
        <f t="shared" si="15"/>
        <v/>
      </c>
      <c r="AD19" s="14" t="str">
        <f t="shared" si="15"/>
        <v/>
      </c>
      <c r="AE19" s="14" t="str">
        <f t="shared" si="15"/>
        <v/>
      </c>
      <c r="AF19" s="14" t="str">
        <f t="shared" si="15"/>
        <v/>
      </c>
      <c r="AG19" s="14" t="str">
        <f t="shared" si="3"/>
        <v/>
      </c>
      <c r="AH19" s="14" t="str">
        <f t="shared" si="4"/>
        <v/>
      </c>
    </row>
    <row r="20">
      <c r="C20" s="6">
        <v>14.0</v>
      </c>
      <c r="D20" s="5">
        <v>75.0</v>
      </c>
      <c r="E20" s="5">
        <v>8.0</v>
      </c>
      <c r="F20" s="5">
        <v>12.0</v>
      </c>
      <c r="G20" s="5">
        <v>1962.0</v>
      </c>
      <c r="H20" s="5">
        <v>151000.0</v>
      </c>
      <c r="I20" s="5">
        <v>114513.0</v>
      </c>
      <c r="J20" s="5">
        <v>1.0</v>
      </c>
      <c r="L20" s="6">
        <v>14.0</v>
      </c>
      <c r="M20" s="14">
        <v>1500.0</v>
      </c>
      <c r="N20" s="14">
        <v>35.0</v>
      </c>
      <c r="O20" s="14">
        <v>3.0</v>
      </c>
      <c r="P20" s="14">
        <v>26.0</v>
      </c>
      <c r="Q20" s="14">
        <v>9.0</v>
      </c>
      <c r="R20" s="14">
        <v>2022.0</v>
      </c>
      <c r="S20" s="14">
        <v>15520.0</v>
      </c>
      <c r="T20" s="14">
        <v>1.0</v>
      </c>
      <c r="AA20" s="14" t="str">
        <f t="shared" ref="AA20:AF20" si="16">IF(AB20&lt;&gt;"",M19,"")</f>
        <v/>
      </c>
      <c r="AB20" s="14" t="str">
        <f t="shared" si="16"/>
        <v/>
      </c>
      <c r="AC20" s="14" t="str">
        <f t="shared" si="16"/>
        <v/>
      </c>
      <c r="AD20" s="14" t="str">
        <f t="shared" si="16"/>
        <v/>
      </c>
      <c r="AE20" s="14" t="str">
        <f t="shared" si="16"/>
        <v/>
      </c>
      <c r="AF20" s="14" t="str">
        <f t="shared" si="16"/>
        <v/>
      </c>
      <c r="AG20" s="14" t="str">
        <f t="shared" si="3"/>
        <v/>
      </c>
      <c r="AH20" s="14" t="str">
        <f t="shared" si="4"/>
        <v/>
      </c>
    </row>
    <row r="21">
      <c r="C21" s="6">
        <v>15.0</v>
      </c>
      <c r="D21" s="5">
        <v>80.0</v>
      </c>
      <c r="E21" s="5">
        <v>30.0</v>
      </c>
      <c r="F21" s="5">
        <v>1.0</v>
      </c>
      <c r="G21" s="5">
        <v>1914.0</v>
      </c>
      <c r="H21" s="5">
        <v>161000.0</v>
      </c>
      <c r="I21" s="5">
        <v>143818.0</v>
      </c>
      <c r="J21" s="5">
        <v>1.0</v>
      </c>
      <c r="L21" s="6">
        <v>15.0</v>
      </c>
      <c r="M21" s="14">
        <v>1600.0</v>
      </c>
      <c r="N21" s="14">
        <v>25.0</v>
      </c>
      <c r="O21" s="14">
        <v>3.0</v>
      </c>
      <c r="P21" s="14">
        <v>13.0</v>
      </c>
      <c r="Q21" s="14">
        <v>12.0</v>
      </c>
      <c r="R21" s="14">
        <v>2020.0</v>
      </c>
      <c r="S21" s="14">
        <v>15715.0</v>
      </c>
      <c r="T21" s="14">
        <v>1.0</v>
      </c>
      <c r="AA21" s="14" t="str">
        <f t="shared" ref="AA21:AF21" si="17">IF(AB21&lt;&gt;"",M20,"")</f>
        <v/>
      </c>
      <c r="AB21" s="14" t="str">
        <f t="shared" si="17"/>
        <v/>
      </c>
      <c r="AC21" s="14" t="str">
        <f t="shared" si="17"/>
        <v/>
      </c>
      <c r="AD21" s="14" t="str">
        <f t="shared" si="17"/>
        <v/>
      </c>
      <c r="AE21" s="14" t="str">
        <f t="shared" si="17"/>
        <v/>
      </c>
      <c r="AF21" s="14" t="str">
        <f t="shared" si="17"/>
        <v/>
      </c>
      <c r="AG21" s="14" t="str">
        <f t="shared" si="3"/>
        <v/>
      </c>
      <c r="AH21" s="14" t="str">
        <f t="shared" si="4"/>
        <v/>
      </c>
    </row>
    <row r="22">
      <c r="C22" s="6">
        <v>16.0</v>
      </c>
      <c r="D22" s="5">
        <v>85.0</v>
      </c>
      <c r="E22" s="5">
        <v>11.0</v>
      </c>
      <c r="F22" s="5">
        <v>2.0</v>
      </c>
      <c r="G22" s="5">
        <v>1999.0</v>
      </c>
      <c r="H22" s="5">
        <v>171000.0</v>
      </c>
      <c r="I22" s="5">
        <v>158903.0</v>
      </c>
      <c r="J22" s="5">
        <v>1.0</v>
      </c>
      <c r="L22" s="6">
        <v>16.0</v>
      </c>
      <c r="M22" s="14">
        <v>1700.0</v>
      </c>
      <c r="N22" s="14">
        <v>35.0</v>
      </c>
      <c r="O22" s="14">
        <v>2.0</v>
      </c>
      <c r="P22" s="14">
        <v>24.0</v>
      </c>
      <c r="Q22" s="14">
        <v>12.0</v>
      </c>
      <c r="R22" s="14">
        <v>2021.0</v>
      </c>
      <c r="S22" s="14">
        <v>15740.0</v>
      </c>
      <c r="T22" s="14">
        <v>1.0</v>
      </c>
      <c r="AA22" s="14" t="str">
        <f t="shared" ref="AA22:AF22" si="18">IF(AB22&lt;&gt;"",M21,"")</f>
        <v/>
      </c>
      <c r="AB22" s="14" t="str">
        <f t="shared" si="18"/>
        <v/>
      </c>
      <c r="AC22" s="14" t="str">
        <f t="shared" si="18"/>
        <v/>
      </c>
      <c r="AD22" s="14" t="str">
        <f t="shared" si="18"/>
        <v/>
      </c>
      <c r="AE22" s="14" t="str">
        <f t="shared" si="18"/>
        <v/>
      </c>
      <c r="AF22" s="14" t="str">
        <f t="shared" si="18"/>
        <v/>
      </c>
      <c r="AG22" s="14" t="str">
        <f t="shared" si="3"/>
        <v/>
      </c>
      <c r="AH22" s="14" t="str">
        <f t="shared" si="4"/>
        <v/>
      </c>
    </row>
    <row r="23">
      <c r="C23" s="6">
        <v>17.0</v>
      </c>
      <c r="D23" s="5">
        <v>90.0</v>
      </c>
      <c r="E23" s="5">
        <v>14.0</v>
      </c>
      <c r="F23" s="5">
        <v>6.0</v>
      </c>
      <c r="G23" s="5">
        <v>1938.0</v>
      </c>
      <c r="H23" s="5">
        <v>181000.0</v>
      </c>
      <c r="I23" s="5">
        <v>187577.0</v>
      </c>
      <c r="J23" s="5">
        <v>1.0</v>
      </c>
      <c r="L23" s="6">
        <v>17.0</v>
      </c>
      <c r="M23" s="14">
        <v>1800.0</v>
      </c>
      <c r="N23" s="14">
        <v>34.0</v>
      </c>
      <c r="O23" s="14">
        <v>3.0</v>
      </c>
      <c r="P23" s="14">
        <v>25.0</v>
      </c>
      <c r="Q23" s="14">
        <v>7.0</v>
      </c>
      <c r="R23" s="14">
        <v>2020.0</v>
      </c>
      <c r="S23" s="14">
        <v>14721.0</v>
      </c>
      <c r="T23" s="14">
        <v>1.0</v>
      </c>
      <c r="AA23" s="14" t="str">
        <f t="shared" ref="AA23:AF23" si="19">IF(AB23&lt;&gt;"",M22,"")</f>
        <v/>
      </c>
      <c r="AB23" s="14" t="str">
        <f t="shared" si="19"/>
        <v/>
      </c>
      <c r="AC23" s="14" t="str">
        <f t="shared" si="19"/>
        <v/>
      </c>
      <c r="AD23" s="14" t="str">
        <f t="shared" si="19"/>
        <v/>
      </c>
      <c r="AE23" s="14" t="str">
        <f t="shared" si="19"/>
        <v/>
      </c>
      <c r="AF23" s="14" t="str">
        <f t="shared" si="19"/>
        <v/>
      </c>
      <c r="AG23" s="14" t="str">
        <f t="shared" si="3"/>
        <v/>
      </c>
      <c r="AH23" s="14" t="str">
        <f t="shared" si="4"/>
        <v/>
      </c>
    </row>
    <row r="24">
      <c r="C24" s="6">
        <v>18.0</v>
      </c>
      <c r="D24" s="5">
        <v>95.0</v>
      </c>
      <c r="E24" s="5">
        <v>2.0</v>
      </c>
      <c r="F24" s="5">
        <v>8.0</v>
      </c>
      <c r="G24" s="5">
        <v>1976.0</v>
      </c>
      <c r="H24" s="5">
        <v>191000.0</v>
      </c>
      <c r="I24" s="5">
        <v>159280.0</v>
      </c>
      <c r="J24" s="5">
        <v>1.0</v>
      </c>
      <c r="L24" s="6">
        <v>18.0</v>
      </c>
      <c r="M24" s="14">
        <v>1900.0</v>
      </c>
      <c r="N24" s="14">
        <v>25.0</v>
      </c>
      <c r="O24" s="14">
        <v>3.0</v>
      </c>
      <c r="P24" s="14">
        <v>20.0</v>
      </c>
      <c r="Q24" s="14">
        <v>12.0</v>
      </c>
      <c r="R24" s="14">
        <v>2023.0</v>
      </c>
      <c r="S24" s="14">
        <v>11362.0</v>
      </c>
      <c r="T24" s="14">
        <v>1.0</v>
      </c>
      <c r="AA24" s="14" t="str">
        <f t="shared" ref="AA24:AF24" si="20">IF(AB24&lt;&gt;"",M23,"")</f>
        <v/>
      </c>
      <c r="AB24" s="14" t="str">
        <f t="shared" si="20"/>
        <v/>
      </c>
      <c r="AC24" s="14" t="str">
        <f t="shared" si="20"/>
        <v/>
      </c>
      <c r="AD24" s="14" t="str">
        <f t="shared" si="20"/>
        <v/>
      </c>
      <c r="AE24" s="14" t="str">
        <f t="shared" si="20"/>
        <v/>
      </c>
      <c r="AF24" s="14" t="str">
        <f t="shared" si="20"/>
        <v/>
      </c>
      <c r="AG24" s="14" t="str">
        <f t="shared" si="3"/>
        <v/>
      </c>
      <c r="AH24" s="14" t="str">
        <f t="shared" si="4"/>
        <v/>
      </c>
    </row>
    <row r="25">
      <c r="C25" s="6">
        <v>19.0</v>
      </c>
      <c r="D25" s="5">
        <v>100.0</v>
      </c>
      <c r="E25" s="5">
        <v>27.0</v>
      </c>
      <c r="F25" s="5">
        <v>3.0</v>
      </c>
      <c r="G25" s="5">
        <v>1941.0</v>
      </c>
      <c r="H25" s="5">
        <v>201000.0</v>
      </c>
      <c r="I25" s="5">
        <v>145867.0</v>
      </c>
      <c r="J25" s="5">
        <v>1.0</v>
      </c>
      <c r="L25" s="6">
        <v>19.0</v>
      </c>
      <c r="M25" s="14">
        <v>2000.0</v>
      </c>
      <c r="N25" s="14">
        <v>34.0</v>
      </c>
      <c r="O25" s="14">
        <v>3.0</v>
      </c>
      <c r="P25" s="14">
        <v>20.0</v>
      </c>
      <c r="Q25" s="14">
        <v>6.0</v>
      </c>
      <c r="R25" s="14">
        <v>2021.0</v>
      </c>
      <c r="S25" s="14">
        <v>11442.0</v>
      </c>
      <c r="T25" s="14">
        <v>1.0</v>
      </c>
      <c r="AA25" s="14" t="str">
        <f t="shared" ref="AA25:AF25" si="21">IF(AB25&lt;&gt;"",M24,"")</f>
        <v/>
      </c>
      <c r="AB25" s="14" t="str">
        <f t="shared" si="21"/>
        <v/>
      </c>
      <c r="AC25" s="14" t="str">
        <f t="shared" si="21"/>
        <v/>
      </c>
      <c r="AD25" s="14" t="str">
        <f t="shared" si="21"/>
        <v/>
      </c>
      <c r="AE25" s="14" t="str">
        <f t="shared" si="21"/>
        <v/>
      </c>
      <c r="AF25" s="14" t="str">
        <f t="shared" si="21"/>
        <v/>
      </c>
      <c r="AG25" s="14" t="str">
        <f t="shared" si="3"/>
        <v/>
      </c>
      <c r="AH25" s="14" t="str">
        <f t="shared" si="4"/>
        <v/>
      </c>
    </row>
    <row r="26">
      <c r="AA26" s="14" t="str">
        <f t="shared" ref="AA26:AF26" si="22">IF(AB26&lt;&gt;"",M25,"")</f>
        <v/>
      </c>
      <c r="AB26" s="14" t="str">
        <f t="shared" si="22"/>
        <v/>
      </c>
      <c r="AC26" s="14" t="str">
        <f t="shared" si="22"/>
        <v/>
      </c>
      <c r="AD26" s="14" t="str">
        <f t="shared" si="22"/>
        <v/>
      </c>
      <c r="AE26" s="14" t="str">
        <f t="shared" si="22"/>
        <v/>
      </c>
      <c r="AF26" s="14" t="str">
        <f t="shared" si="22"/>
        <v/>
      </c>
      <c r="AG26" s="14" t="str">
        <f t="shared" si="3"/>
        <v/>
      </c>
      <c r="AH26" s="14" t="str">
        <f t="shared" si="4"/>
        <v/>
      </c>
    </row>
    <row r="28">
      <c r="M28" s="9" t="s">
        <v>9</v>
      </c>
    </row>
    <row r="29">
      <c r="D29" s="15" t="s">
        <v>7</v>
      </c>
      <c r="M29" s="13" t="s">
        <v>20</v>
      </c>
    </row>
    <row r="30">
      <c r="D30" s="4" t="s">
        <v>20</v>
      </c>
      <c r="M30" s="14">
        <f>M6</f>
        <v>100</v>
      </c>
    </row>
    <row r="31">
      <c r="D31" s="5">
        <f>+D6</f>
        <v>5</v>
      </c>
      <c r="M31" s="14">
        <f>N6</f>
        <v>5</v>
      </c>
    </row>
    <row r="32">
      <c r="D32" s="16">
        <f>+E6</f>
        <v>24</v>
      </c>
      <c r="M32" s="14">
        <f>O6</f>
        <v>3</v>
      </c>
    </row>
    <row r="33">
      <c r="D33" s="16">
        <f>+F6</f>
        <v>12</v>
      </c>
      <c r="M33" s="14">
        <f>P6</f>
        <v>8</v>
      </c>
    </row>
    <row r="34">
      <c r="D34" s="16">
        <f>+G6</f>
        <v>1924</v>
      </c>
      <c r="M34" s="14">
        <f>Q6</f>
        <v>10</v>
      </c>
    </row>
    <row r="35">
      <c r="D35" s="16">
        <f>+H6</f>
        <v>11000</v>
      </c>
      <c r="M35" s="14">
        <f>R6</f>
        <v>2020</v>
      </c>
    </row>
    <row r="36">
      <c r="D36" s="16">
        <f>+I6</f>
        <v>166689</v>
      </c>
      <c r="M36" s="14">
        <f>S6</f>
        <v>19400</v>
      </c>
    </row>
    <row r="37">
      <c r="D37" s="16">
        <f>+D7</f>
        <v>10</v>
      </c>
      <c r="M37" s="14">
        <f>M7</f>
        <v>200</v>
      </c>
    </row>
    <row r="38">
      <c r="D38" s="16">
        <f>+E7</f>
        <v>25</v>
      </c>
      <c r="M38" s="14">
        <f>N7</f>
        <v>25</v>
      </c>
    </row>
    <row r="39">
      <c r="D39" s="16">
        <f>+F7</f>
        <v>2</v>
      </c>
      <c r="M39" s="14">
        <f>O7</f>
        <v>1</v>
      </c>
    </row>
    <row r="40">
      <c r="D40" s="16">
        <f>+G7</f>
        <v>1911</v>
      </c>
      <c r="M40" s="14">
        <f>P7</f>
        <v>21</v>
      </c>
    </row>
    <row r="41">
      <c r="D41" s="16">
        <f>+H7</f>
        <v>21000</v>
      </c>
      <c r="M41" s="14">
        <f>Q7</f>
        <v>9</v>
      </c>
    </row>
    <row r="42">
      <c r="D42" s="16">
        <f>+I7</f>
        <v>151990</v>
      </c>
      <c r="M42" s="14">
        <f>R7</f>
        <v>2024</v>
      </c>
    </row>
    <row r="43">
      <c r="D43" s="16">
        <f>+D8</f>
        <v>15</v>
      </c>
      <c r="M43" s="14">
        <f>S7</f>
        <v>16991</v>
      </c>
    </row>
    <row r="44">
      <c r="D44" s="16">
        <f>+E8</f>
        <v>31</v>
      </c>
      <c r="M44" s="14">
        <f>M8</f>
        <v>300</v>
      </c>
    </row>
    <row r="45">
      <c r="D45" s="16">
        <f>+F8</f>
        <v>1</v>
      </c>
      <c r="M45" s="14">
        <f>N8</f>
        <v>5</v>
      </c>
    </row>
    <row r="46">
      <c r="D46" s="16">
        <f>+G8</f>
        <v>2024</v>
      </c>
      <c r="M46" s="14">
        <f>O8</f>
        <v>3</v>
      </c>
    </row>
    <row r="47">
      <c r="D47" s="16">
        <f>+H8</f>
        <v>31000</v>
      </c>
      <c r="M47" s="14">
        <f>P8</f>
        <v>28</v>
      </c>
    </row>
    <row r="48">
      <c r="D48" s="16">
        <f>+I8</f>
        <v>155022</v>
      </c>
      <c r="M48" s="14">
        <f>Q8</f>
        <v>3</v>
      </c>
    </row>
    <row r="49">
      <c r="D49" s="16">
        <f>+D9</f>
        <v>20</v>
      </c>
      <c r="M49" s="14">
        <f>R8</f>
        <v>2021</v>
      </c>
    </row>
    <row r="50">
      <c r="D50" s="16">
        <f>+E9</f>
        <v>26</v>
      </c>
      <c r="M50" s="14">
        <f>S8</f>
        <v>10242</v>
      </c>
    </row>
    <row r="51">
      <c r="D51" s="16">
        <f>+F9</f>
        <v>2</v>
      </c>
      <c r="M51" s="14">
        <f>M9</f>
        <v>400</v>
      </c>
    </row>
    <row r="52">
      <c r="D52" s="16">
        <f>+G9</f>
        <v>1974</v>
      </c>
      <c r="M52" s="14">
        <f>N9</f>
        <v>100</v>
      </c>
    </row>
    <row r="53">
      <c r="D53" s="16">
        <f>+H9</f>
        <v>41000</v>
      </c>
      <c r="M53" s="14">
        <f>O9</f>
        <v>1</v>
      </c>
    </row>
    <row r="54">
      <c r="D54" s="16">
        <f>+I9</f>
        <v>150194</v>
      </c>
      <c r="M54" s="14">
        <f>P9</f>
        <v>27</v>
      </c>
    </row>
    <row r="55">
      <c r="D55" s="16">
        <f>+D10</f>
        <v>25</v>
      </c>
      <c r="M55" s="14">
        <f>Q9</f>
        <v>1</v>
      </c>
    </row>
    <row r="56">
      <c r="D56" s="16">
        <f>+E10</f>
        <v>14</v>
      </c>
      <c r="M56" s="14">
        <f>R9</f>
        <v>2023</v>
      </c>
    </row>
    <row r="57">
      <c r="D57" s="16">
        <f>+F10</f>
        <v>4</v>
      </c>
      <c r="M57" s="14">
        <f>S9</f>
        <v>13588</v>
      </c>
    </row>
    <row r="58">
      <c r="D58" s="16">
        <f>+G10</f>
        <v>1966</v>
      </c>
      <c r="M58" s="14">
        <f>M10</f>
        <v>500</v>
      </c>
    </row>
    <row r="59">
      <c r="D59" s="16">
        <f>+H10</f>
        <v>51000</v>
      </c>
      <c r="M59" s="14">
        <f>N10</f>
        <v>5</v>
      </c>
    </row>
    <row r="60">
      <c r="D60" s="16">
        <f>+I10</f>
        <v>106556</v>
      </c>
      <c r="M60" s="14">
        <f>O10</f>
        <v>3</v>
      </c>
    </row>
    <row r="61">
      <c r="D61" s="16">
        <f>+D11</f>
        <v>30</v>
      </c>
      <c r="M61" s="14">
        <f>P10</f>
        <v>27</v>
      </c>
    </row>
    <row r="62">
      <c r="D62" s="16">
        <f>+E11</f>
        <v>20</v>
      </c>
      <c r="M62" s="14">
        <f>Q10</f>
        <v>2</v>
      </c>
    </row>
    <row r="63">
      <c r="D63" s="16">
        <f>+F11</f>
        <v>5</v>
      </c>
      <c r="M63" s="14">
        <f>R10</f>
        <v>2021</v>
      </c>
    </row>
    <row r="64">
      <c r="D64" s="16">
        <f>+G11</f>
        <v>1986</v>
      </c>
      <c r="M64" s="14">
        <f>S10</f>
        <v>15003</v>
      </c>
    </row>
    <row r="65">
      <c r="D65" s="16">
        <f>+H11</f>
        <v>61000</v>
      </c>
      <c r="M65" s="14">
        <f>M11</f>
        <v>600</v>
      </c>
    </row>
    <row r="66">
      <c r="D66" s="16">
        <f>+I11</f>
        <v>188906</v>
      </c>
      <c r="M66" s="14">
        <f>N11</f>
        <v>35</v>
      </c>
    </row>
    <row r="67">
      <c r="D67" s="16">
        <f>+D12</f>
        <v>35</v>
      </c>
      <c r="M67" s="14">
        <f>O11</f>
        <v>3</v>
      </c>
    </row>
    <row r="68">
      <c r="D68" s="16">
        <f>+E12</f>
        <v>16</v>
      </c>
      <c r="M68" s="14">
        <f>P11</f>
        <v>2</v>
      </c>
    </row>
    <row r="69">
      <c r="D69" s="16">
        <f>+F12</f>
        <v>7</v>
      </c>
      <c r="M69" s="14">
        <f>Q11</f>
        <v>11</v>
      </c>
    </row>
    <row r="70">
      <c r="D70" s="16">
        <f>+G12</f>
        <v>1935</v>
      </c>
      <c r="M70" s="14">
        <f>R11</f>
        <v>2021</v>
      </c>
    </row>
    <row r="71">
      <c r="D71" s="16">
        <f>+H12</f>
        <v>71000</v>
      </c>
      <c r="M71" s="14">
        <f>S11</f>
        <v>13799</v>
      </c>
    </row>
    <row r="72">
      <c r="D72" s="16">
        <f>+I12</f>
        <v>109036</v>
      </c>
      <c r="M72" s="14">
        <f>M12</f>
        <v>700</v>
      </c>
    </row>
    <row r="73">
      <c r="D73" s="16">
        <f>+D13</f>
        <v>40</v>
      </c>
      <c r="M73" s="14">
        <f>N12</f>
        <v>5</v>
      </c>
    </row>
    <row r="74">
      <c r="D74" s="16">
        <f>+E13</f>
        <v>28</v>
      </c>
      <c r="M74" s="14">
        <f>O12</f>
        <v>1</v>
      </c>
    </row>
    <row r="75">
      <c r="D75" s="16">
        <f>+F13</f>
        <v>3</v>
      </c>
      <c r="M75" s="14">
        <f>P12</f>
        <v>23</v>
      </c>
    </row>
    <row r="76">
      <c r="D76" s="16">
        <f>+G13</f>
        <v>1935</v>
      </c>
      <c r="M76" s="14">
        <f>Q12</f>
        <v>9</v>
      </c>
    </row>
    <row r="77">
      <c r="D77" s="16">
        <f>+H13</f>
        <v>81000</v>
      </c>
      <c r="M77" s="14">
        <f>R12</f>
        <v>2024</v>
      </c>
    </row>
    <row r="78">
      <c r="D78" s="16">
        <f>+I13</f>
        <v>150219</v>
      </c>
      <c r="M78" s="14">
        <f>S12</f>
        <v>12336</v>
      </c>
    </row>
    <row r="79">
      <c r="D79" s="16">
        <f>+D14</f>
        <v>45</v>
      </c>
      <c r="M79" s="14">
        <f>M13</f>
        <v>800</v>
      </c>
    </row>
    <row r="80">
      <c r="D80" s="16">
        <f>+E14</f>
        <v>3</v>
      </c>
      <c r="M80" s="14">
        <f>N13</f>
        <v>25</v>
      </c>
    </row>
    <row r="81">
      <c r="D81" s="16">
        <f>+F14</f>
        <v>10</v>
      </c>
      <c r="M81" s="14">
        <f>O13</f>
        <v>3</v>
      </c>
    </row>
    <row r="82">
      <c r="D82" s="16">
        <f>+G14</f>
        <v>2023</v>
      </c>
      <c r="M82" s="14">
        <f>P13</f>
        <v>20</v>
      </c>
    </row>
    <row r="83">
      <c r="D83" s="16">
        <f>+H14</f>
        <v>91000</v>
      </c>
      <c r="M83" s="14">
        <f>Q13</f>
        <v>2</v>
      </c>
    </row>
    <row r="84">
      <c r="D84" s="16">
        <f>+I14</f>
        <v>163098</v>
      </c>
      <c r="M84" s="14">
        <f>R13</f>
        <v>2020</v>
      </c>
    </row>
    <row r="85">
      <c r="D85" s="16">
        <f>+D15</f>
        <v>50</v>
      </c>
      <c r="M85" s="14">
        <f>S13</f>
        <v>12680</v>
      </c>
    </row>
    <row r="86">
      <c r="D86" s="16">
        <f>+E15</f>
        <v>4</v>
      </c>
      <c r="M86" s="14">
        <f>M14</f>
        <v>900</v>
      </c>
    </row>
    <row r="87">
      <c r="D87" s="16">
        <f>+F15</f>
        <v>10</v>
      </c>
      <c r="M87" s="14">
        <f>N14</f>
        <v>100</v>
      </c>
    </row>
    <row r="88">
      <c r="D88" s="16">
        <f>+G15</f>
        <v>1941</v>
      </c>
      <c r="M88" s="14">
        <f>O14</f>
        <v>3</v>
      </c>
    </row>
    <row r="89">
      <c r="D89" s="16">
        <f>+H15</f>
        <v>101000</v>
      </c>
      <c r="M89" s="14">
        <f>P14</f>
        <v>13</v>
      </c>
    </row>
    <row r="90">
      <c r="D90" s="16">
        <f>+I15</f>
        <v>134884</v>
      </c>
      <c r="M90" s="14">
        <f>Q14</f>
        <v>6</v>
      </c>
    </row>
    <row r="91">
      <c r="D91" s="16">
        <f>+D16</f>
        <v>55</v>
      </c>
      <c r="M91" s="14">
        <f>R14</f>
        <v>2024</v>
      </c>
    </row>
    <row r="92">
      <c r="D92" s="16">
        <f>+E16</f>
        <v>5</v>
      </c>
      <c r="M92" s="14">
        <f>S14</f>
        <v>11137</v>
      </c>
    </row>
    <row r="93">
      <c r="D93" s="16">
        <f>+F16</f>
        <v>9</v>
      </c>
      <c r="M93" s="14">
        <f>M15</f>
        <v>1000</v>
      </c>
    </row>
    <row r="94">
      <c r="D94" s="16">
        <f>+G16</f>
        <v>1900</v>
      </c>
      <c r="M94" s="14">
        <f>N15</f>
        <v>5</v>
      </c>
    </row>
    <row r="95">
      <c r="D95" s="16">
        <f>+H16</f>
        <v>111000</v>
      </c>
      <c r="M95" s="14">
        <f>O15</f>
        <v>1</v>
      </c>
    </row>
    <row r="96">
      <c r="D96" s="16">
        <f>+I16</f>
        <v>186547</v>
      </c>
      <c r="M96" s="14">
        <f>P15</f>
        <v>17</v>
      </c>
    </row>
    <row r="97">
      <c r="D97" s="16">
        <f>+D17</f>
        <v>60</v>
      </c>
      <c r="M97" s="14">
        <f>Q15</f>
        <v>2</v>
      </c>
    </row>
    <row r="98">
      <c r="D98" s="16">
        <f>+E17</f>
        <v>11</v>
      </c>
      <c r="M98" s="14">
        <f>R15</f>
        <v>2022</v>
      </c>
    </row>
    <row r="99">
      <c r="D99" s="16">
        <f>+F17</f>
        <v>4</v>
      </c>
      <c r="M99" s="14">
        <f>S15</f>
        <v>18224</v>
      </c>
    </row>
    <row r="100">
      <c r="D100" s="16">
        <f>+G17</f>
        <v>1917</v>
      </c>
      <c r="M100" s="14">
        <f>M16</f>
        <v>1100</v>
      </c>
    </row>
    <row r="101">
      <c r="D101" s="16">
        <f>+H17</f>
        <v>121000</v>
      </c>
      <c r="M101" s="14">
        <f>N16</f>
        <v>35</v>
      </c>
    </row>
    <row r="102">
      <c r="D102" s="16">
        <f>+I17</f>
        <v>181537</v>
      </c>
      <c r="M102" s="14">
        <f>O16</f>
        <v>1</v>
      </c>
    </row>
    <row r="103">
      <c r="D103" s="16">
        <f>+D18</f>
        <v>65</v>
      </c>
      <c r="M103" s="14">
        <f>P16</f>
        <v>2</v>
      </c>
    </row>
    <row r="104">
      <c r="D104" s="16">
        <f>+E18</f>
        <v>24</v>
      </c>
      <c r="M104" s="14">
        <f>Q16</f>
        <v>8</v>
      </c>
    </row>
    <row r="105">
      <c r="D105" s="16">
        <f>+F18</f>
        <v>2</v>
      </c>
      <c r="M105" s="14">
        <f>R16</f>
        <v>2020</v>
      </c>
    </row>
    <row r="106">
      <c r="D106" s="16">
        <f>+G18</f>
        <v>2016</v>
      </c>
      <c r="M106" s="14">
        <f>S16</f>
        <v>14933</v>
      </c>
    </row>
    <row r="107">
      <c r="D107" s="16">
        <f>+H18</f>
        <v>131000</v>
      </c>
      <c r="M107" s="14">
        <f>M17</f>
        <v>1200</v>
      </c>
    </row>
    <row r="108">
      <c r="D108" s="16">
        <f>+I18</f>
        <v>155644</v>
      </c>
      <c r="M108" s="14">
        <f>N17</f>
        <v>25</v>
      </c>
    </row>
    <row r="109">
      <c r="D109" s="16">
        <f>+D19</f>
        <v>70</v>
      </c>
      <c r="M109" s="14">
        <f>O17</f>
        <v>1</v>
      </c>
    </row>
    <row r="110">
      <c r="D110" s="16">
        <f>+E19</f>
        <v>26</v>
      </c>
      <c r="M110" s="14">
        <f>P17</f>
        <v>7</v>
      </c>
    </row>
    <row r="111">
      <c r="D111" s="16">
        <f>+F19</f>
        <v>7</v>
      </c>
      <c r="M111" s="14">
        <f>Q17</f>
        <v>7</v>
      </c>
    </row>
    <row r="112">
      <c r="D112" s="16">
        <f>+G19</f>
        <v>1960</v>
      </c>
      <c r="M112" s="14">
        <f>R17</f>
        <v>2020</v>
      </c>
    </row>
    <row r="113">
      <c r="D113" s="16">
        <f>+H19</f>
        <v>141000</v>
      </c>
      <c r="M113" s="14">
        <f>S17</f>
        <v>14626</v>
      </c>
    </row>
    <row r="114">
      <c r="D114" s="16">
        <f>+I19</f>
        <v>185800</v>
      </c>
      <c r="M114" s="14">
        <f>M18</f>
        <v>1300</v>
      </c>
    </row>
    <row r="115">
      <c r="D115" s="16">
        <f>+D20</f>
        <v>75</v>
      </c>
      <c r="M115" s="14">
        <f>N18</f>
        <v>5</v>
      </c>
    </row>
    <row r="116">
      <c r="D116" s="16">
        <f>+E20</f>
        <v>8</v>
      </c>
      <c r="M116" s="14">
        <f>O18</f>
        <v>3</v>
      </c>
    </row>
    <row r="117">
      <c r="D117" s="16">
        <f>+F20</f>
        <v>12</v>
      </c>
      <c r="M117" s="14">
        <f>P18</f>
        <v>15</v>
      </c>
    </row>
    <row r="118">
      <c r="D118" s="16">
        <f>+G20</f>
        <v>1962</v>
      </c>
      <c r="M118" s="14">
        <f>Q18</f>
        <v>12</v>
      </c>
    </row>
    <row r="119">
      <c r="D119" s="16">
        <f>+H20</f>
        <v>151000</v>
      </c>
      <c r="M119" s="14">
        <f>R18</f>
        <v>2021</v>
      </c>
    </row>
    <row r="120">
      <c r="D120" s="16">
        <f>+I20</f>
        <v>114513</v>
      </c>
      <c r="M120" s="14">
        <f>S18</f>
        <v>17531</v>
      </c>
    </row>
    <row r="121">
      <c r="D121" s="16">
        <f>+D21</f>
        <v>80</v>
      </c>
      <c r="M121" s="14">
        <f>M19</f>
        <v>1400</v>
      </c>
    </row>
    <row r="122">
      <c r="D122" s="16">
        <f>+E21</f>
        <v>30</v>
      </c>
      <c r="M122" s="14">
        <f>N19</f>
        <v>100</v>
      </c>
    </row>
    <row r="123">
      <c r="D123" s="16">
        <f>+F21</f>
        <v>1</v>
      </c>
      <c r="M123" s="14">
        <f>O19</f>
        <v>3</v>
      </c>
    </row>
    <row r="124">
      <c r="D124" s="16">
        <f>+G21</f>
        <v>1914</v>
      </c>
      <c r="M124" s="14">
        <f>P19</f>
        <v>24</v>
      </c>
    </row>
    <row r="125">
      <c r="D125" s="16">
        <f>+H21</f>
        <v>161000</v>
      </c>
      <c r="M125" s="14">
        <f>Q19</f>
        <v>12</v>
      </c>
    </row>
    <row r="126">
      <c r="D126" s="16">
        <f>+I21</f>
        <v>143818</v>
      </c>
      <c r="M126" s="14">
        <f>R19</f>
        <v>2024</v>
      </c>
    </row>
    <row r="127">
      <c r="D127" s="16">
        <f>+D22</f>
        <v>85</v>
      </c>
      <c r="M127" s="14">
        <f>S19</f>
        <v>15017</v>
      </c>
    </row>
    <row r="128">
      <c r="D128" s="16">
        <f>+E22</f>
        <v>11</v>
      </c>
      <c r="M128" s="14">
        <f>M20</f>
        <v>1500</v>
      </c>
    </row>
    <row r="129">
      <c r="D129" s="16">
        <f>+F22</f>
        <v>2</v>
      </c>
      <c r="M129" s="14">
        <f>N20</f>
        <v>35</v>
      </c>
    </row>
    <row r="130">
      <c r="D130" s="16">
        <f>+G22</f>
        <v>1999</v>
      </c>
      <c r="M130" s="14">
        <f>O20</f>
        <v>3</v>
      </c>
    </row>
    <row r="131">
      <c r="D131" s="16">
        <f>+H22</f>
        <v>171000</v>
      </c>
      <c r="M131" s="14">
        <f>P20</f>
        <v>26</v>
      </c>
    </row>
    <row r="132">
      <c r="D132" s="16">
        <f>+I22</f>
        <v>158903</v>
      </c>
      <c r="M132" s="14">
        <f>Q20</f>
        <v>9</v>
      </c>
    </row>
    <row r="133">
      <c r="D133" s="16">
        <f>+D23</f>
        <v>90</v>
      </c>
      <c r="M133" s="14">
        <f>R20</f>
        <v>2022</v>
      </c>
    </row>
    <row r="134">
      <c r="D134" s="16">
        <f>+E23</f>
        <v>14</v>
      </c>
      <c r="M134" s="14">
        <f>S20</f>
        <v>15520</v>
      </c>
    </row>
    <row r="135">
      <c r="D135" s="16">
        <f>+F23</f>
        <v>6</v>
      </c>
      <c r="M135" s="14">
        <f>M21</f>
        <v>1600</v>
      </c>
    </row>
    <row r="136">
      <c r="D136" s="16">
        <f>+G23</f>
        <v>1938</v>
      </c>
      <c r="M136" s="14">
        <f>N21</f>
        <v>25</v>
      </c>
    </row>
    <row r="137">
      <c r="D137" s="16">
        <f>+H23</f>
        <v>181000</v>
      </c>
      <c r="M137" s="14">
        <f>O21</f>
        <v>3</v>
      </c>
    </row>
    <row r="138">
      <c r="D138" s="16">
        <f>+I23</f>
        <v>187577</v>
      </c>
      <c r="M138" s="14">
        <f>P21</f>
        <v>13</v>
      </c>
    </row>
    <row r="139">
      <c r="D139" s="16">
        <f>+D24</f>
        <v>95</v>
      </c>
      <c r="M139" s="14">
        <f>Q21</f>
        <v>12</v>
      </c>
    </row>
    <row r="140">
      <c r="D140" s="16">
        <f>+E24</f>
        <v>2</v>
      </c>
      <c r="M140" s="14">
        <f>R21</f>
        <v>2020</v>
      </c>
    </row>
    <row r="141">
      <c r="D141" s="16">
        <f>+F24</f>
        <v>8</v>
      </c>
      <c r="M141" s="14">
        <f>S21</f>
        <v>15715</v>
      </c>
    </row>
    <row r="142">
      <c r="D142" s="16">
        <f>+G24</f>
        <v>1976</v>
      </c>
      <c r="M142" s="14">
        <f>M22</f>
        <v>1700</v>
      </c>
    </row>
    <row r="143">
      <c r="D143" s="16">
        <f>+H24</f>
        <v>191000</v>
      </c>
      <c r="M143" s="14">
        <f>N22</f>
        <v>35</v>
      </c>
    </row>
    <row r="144">
      <c r="D144" s="16">
        <f>+I24</f>
        <v>159280</v>
      </c>
      <c r="M144" s="14">
        <f>O22</f>
        <v>2</v>
      </c>
    </row>
    <row r="145">
      <c r="D145" s="16">
        <f>+D25</f>
        <v>100</v>
      </c>
      <c r="M145" s="14">
        <f>P22</f>
        <v>24</v>
      </c>
    </row>
    <row r="146">
      <c r="D146" s="16">
        <f>+E25</f>
        <v>27</v>
      </c>
      <c r="M146" s="14">
        <f>Q22</f>
        <v>12</v>
      </c>
    </row>
    <row r="147">
      <c r="D147" s="16">
        <f>+F25</f>
        <v>3</v>
      </c>
      <c r="M147" s="14">
        <f>R22</f>
        <v>2021</v>
      </c>
    </row>
    <row r="148">
      <c r="D148" s="16">
        <f>+G25</f>
        <v>1941</v>
      </c>
      <c r="M148" s="14">
        <f>S22</f>
        <v>15740</v>
      </c>
    </row>
    <row r="149">
      <c r="D149" s="16">
        <f>+H25</f>
        <v>201000</v>
      </c>
      <c r="M149" s="14">
        <f>M23</f>
        <v>1800</v>
      </c>
    </row>
    <row r="150">
      <c r="D150" s="16">
        <f>+I25</f>
        <v>145867</v>
      </c>
      <c r="M150" s="14">
        <f>N23</f>
        <v>34</v>
      </c>
    </row>
    <row r="151">
      <c r="M151" s="14">
        <f>O23</f>
        <v>3</v>
      </c>
    </row>
    <row r="152">
      <c r="M152" s="14">
        <f>P23</f>
        <v>25</v>
      </c>
    </row>
    <row r="153">
      <c r="M153" s="14">
        <f>Q23</f>
        <v>7</v>
      </c>
    </row>
    <row r="154">
      <c r="M154" s="14">
        <f>R23</f>
        <v>2020</v>
      </c>
    </row>
    <row r="155">
      <c r="M155" s="14">
        <f>S23</f>
        <v>14721</v>
      </c>
    </row>
    <row r="156">
      <c r="M156" s="14">
        <f>M24</f>
        <v>1900</v>
      </c>
    </row>
    <row r="157">
      <c r="M157" s="14">
        <f>N24</f>
        <v>25</v>
      </c>
    </row>
    <row r="158">
      <c r="M158" s="14">
        <f>O24</f>
        <v>3</v>
      </c>
    </row>
    <row r="159">
      <c r="M159" s="14">
        <f>P24</f>
        <v>20</v>
      </c>
    </row>
    <row r="160">
      <c r="M160" s="14">
        <f>Q24</f>
        <v>12</v>
      </c>
    </row>
    <row r="161">
      <c r="M161" s="14">
        <f>R24</f>
        <v>2023</v>
      </c>
    </row>
    <row r="162">
      <c r="M162" s="14">
        <f>S24</f>
        <v>11362</v>
      </c>
    </row>
    <row r="163">
      <c r="M163" s="14">
        <f>M25</f>
        <v>2000</v>
      </c>
    </row>
    <row r="164">
      <c r="M164" s="14">
        <f>N25</f>
        <v>34</v>
      </c>
    </row>
    <row r="165">
      <c r="M165" s="14">
        <f>O25</f>
        <v>3</v>
      </c>
    </row>
    <row r="166">
      <c r="M166" s="14">
        <f>P25</f>
        <v>20</v>
      </c>
    </row>
    <row r="167">
      <c r="M167" s="14">
        <f>Q25</f>
        <v>6</v>
      </c>
    </row>
    <row r="168">
      <c r="M168" s="14">
        <f>R25</f>
        <v>2021</v>
      </c>
    </row>
    <row r="169">
      <c r="M169" s="14">
        <f>S25</f>
        <v>11442</v>
      </c>
    </row>
  </sheetData>
  <mergeCells count="3">
    <mergeCell ref="E4:G4"/>
    <mergeCell ref="P4:R4"/>
    <mergeCell ref="AD5:AF5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4.38"/>
    <col customWidth="1" min="13" max="13" width="14.13"/>
    <col customWidth="1" min="14" max="14" width="14.38"/>
    <col customWidth="1" min="15" max="15" width="15.88"/>
    <col customWidth="1" min="17" max="17" width="13.25"/>
    <col customWidth="1" min="19" max="19" width="13.25"/>
    <col customWidth="1" min="24" max="24" width="20.88"/>
    <col customWidth="1" min="28" max="28" width="22.75"/>
  </cols>
  <sheetData>
    <row r="3">
      <c r="D3" s="9" t="s">
        <v>7</v>
      </c>
    </row>
    <row r="4">
      <c r="E4" s="1" t="s">
        <v>0</v>
      </c>
      <c r="F4" s="2"/>
      <c r="G4" s="3"/>
      <c r="M4" s="9" t="s">
        <v>9</v>
      </c>
      <c r="P4" s="11" t="s">
        <v>11</v>
      </c>
      <c r="Q4" s="2"/>
      <c r="R4" s="3"/>
    </row>
    <row r="5">
      <c r="C5" s="12" t="s">
        <v>12</v>
      </c>
      <c r="D5" s="4" t="s">
        <v>13</v>
      </c>
      <c r="E5" s="4" t="s">
        <v>1</v>
      </c>
      <c r="F5" s="4" t="s">
        <v>2</v>
      </c>
      <c r="G5" s="4" t="s">
        <v>3</v>
      </c>
      <c r="H5" s="4" t="s">
        <v>4</v>
      </c>
      <c r="I5" s="4" t="s">
        <v>14</v>
      </c>
      <c r="J5" s="4" t="s">
        <v>15</v>
      </c>
      <c r="L5" s="12" t="s">
        <v>12</v>
      </c>
      <c r="M5" s="13" t="s">
        <v>16</v>
      </c>
      <c r="N5" s="13" t="s">
        <v>17</v>
      </c>
      <c r="O5" s="13" t="s">
        <v>18</v>
      </c>
      <c r="P5" s="13" t="s">
        <v>1</v>
      </c>
      <c r="Q5" s="13" t="s">
        <v>2</v>
      </c>
      <c r="R5" s="13" t="s">
        <v>3</v>
      </c>
      <c r="S5" s="13" t="s">
        <v>19</v>
      </c>
      <c r="T5" s="13" t="s">
        <v>15</v>
      </c>
    </row>
    <row r="6">
      <c r="C6" s="6">
        <v>0.0</v>
      </c>
      <c r="D6" s="5">
        <v>5.0</v>
      </c>
      <c r="E6" s="5">
        <v>24.0</v>
      </c>
      <c r="F6" s="5">
        <v>12.0</v>
      </c>
      <c r="G6" s="5">
        <v>1924.0</v>
      </c>
      <c r="H6" s="5">
        <v>11000.0</v>
      </c>
      <c r="I6" s="5">
        <v>166689.0</v>
      </c>
      <c r="J6" s="5">
        <v>1.0</v>
      </c>
      <c r="L6" s="6">
        <v>0.0</v>
      </c>
      <c r="M6" s="14">
        <v>100.0</v>
      </c>
      <c r="N6" s="14">
        <v>5.0</v>
      </c>
      <c r="O6" s="14">
        <v>3.0</v>
      </c>
      <c r="P6" s="14">
        <v>8.0</v>
      </c>
      <c r="Q6" s="14">
        <v>10.0</v>
      </c>
      <c r="R6" s="14">
        <v>2020.0</v>
      </c>
      <c r="S6" s="14">
        <v>19400.0</v>
      </c>
      <c r="T6" s="14">
        <v>1.0</v>
      </c>
    </row>
    <row r="7">
      <c r="C7" s="6">
        <v>1.0</v>
      </c>
      <c r="D7" s="5">
        <v>10.0</v>
      </c>
      <c r="E7" s="5">
        <v>25.0</v>
      </c>
      <c r="F7" s="5">
        <v>2.0</v>
      </c>
      <c r="G7" s="5">
        <v>1911.0</v>
      </c>
      <c r="H7" s="5">
        <v>21000.0</v>
      </c>
      <c r="I7" s="5">
        <v>151990.0</v>
      </c>
      <c r="J7" s="5">
        <v>1.0</v>
      </c>
      <c r="L7" s="6">
        <v>1.0</v>
      </c>
      <c r="M7" s="14">
        <v>200.0</v>
      </c>
      <c r="N7" s="14">
        <v>25.0</v>
      </c>
      <c r="O7" s="14">
        <v>1.0</v>
      </c>
      <c r="P7" s="14">
        <v>21.0</v>
      </c>
      <c r="Q7" s="14">
        <v>9.0</v>
      </c>
      <c r="R7" s="14">
        <v>2024.0</v>
      </c>
      <c r="S7" s="14">
        <v>16991.0</v>
      </c>
      <c r="T7" s="14">
        <v>1.0</v>
      </c>
    </row>
    <row r="8">
      <c r="C8" s="6">
        <v>2.0</v>
      </c>
      <c r="D8" s="5">
        <v>15.0</v>
      </c>
      <c r="E8" s="5">
        <v>31.0</v>
      </c>
      <c r="F8" s="5">
        <v>1.0</v>
      </c>
      <c r="G8" s="5">
        <v>2024.0</v>
      </c>
      <c r="H8" s="5">
        <v>31000.0</v>
      </c>
      <c r="I8" s="5">
        <v>155022.0</v>
      </c>
      <c r="J8" s="5">
        <v>1.0</v>
      </c>
      <c r="L8" s="6">
        <v>2.0</v>
      </c>
      <c r="M8" s="14">
        <v>300.0</v>
      </c>
      <c r="N8" s="14">
        <v>5.0</v>
      </c>
      <c r="O8" s="14">
        <v>3.0</v>
      </c>
      <c r="P8" s="14">
        <v>28.0</v>
      </c>
      <c r="Q8" s="14">
        <v>3.0</v>
      </c>
      <c r="R8" s="14">
        <v>2021.0</v>
      </c>
      <c r="S8" s="14">
        <v>10242.0</v>
      </c>
      <c r="T8" s="14">
        <v>1.0</v>
      </c>
    </row>
    <row r="9">
      <c r="C9" s="6">
        <v>3.0</v>
      </c>
      <c r="D9" s="5">
        <v>20.0</v>
      </c>
      <c r="E9" s="5">
        <v>26.0</v>
      </c>
      <c r="F9" s="5">
        <v>2.0</v>
      </c>
      <c r="G9" s="5">
        <v>1974.0</v>
      </c>
      <c r="H9" s="5">
        <v>41000.0</v>
      </c>
      <c r="I9" s="5">
        <v>150194.0</v>
      </c>
      <c r="J9" s="5">
        <v>1.0</v>
      </c>
      <c r="L9" s="6">
        <v>3.0</v>
      </c>
      <c r="M9" s="14">
        <v>400.0</v>
      </c>
      <c r="N9" s="14">
        <v>100.0</v>
      </c>
      <c r="O9" s="14">
        <v>1.0</v>
      </c>
      <c r="P9" s="14">
        <v>27.0</v>
      </c>
      <c r="Q9" s="14">
        <v>1.0</v>
      </c>
      <c r="R9" s="14">
        <v>2023.0</v>
      </c>
      <c r="S9" s="14">
        <v>13588.0</v>
      </c>
      <c r="T9" s="14">
        <v>1.0</v>
      </c>
      <c r="AA9" s="13" t="s">
        <v>3</v>
      </c>
      <c r="AB9" s="13" t="s">
        <v>39</v>
      </c>
    </row>
    <row r="10">
      <c r="C10" s="6">
        <v>4.0</v>
      </c>
      <c r="D10" s="5">
        <v>25.0</v>
      </c>
      <c r="E10" s="5">
        <v>14.0</v>
      </c>
      <c r="F10" s="5">
        <v>4.0</v>
      </c>
      <c r="G10" s="5">
        <v>1966.0</v>
      </c>
      <c r="H10" s="5">
        <v>51000.0</v>
      </c>
      <c r="I10" s="5">
        <v>106556.0</v>
      </c>
      <c r="J10" s="5">
        <v>1.0</v>
      </c>
      <c r="L10" s="6">
        <v>4.0</v>
      </c>
      <c r="M10" s="14">
        <v>500.0</v>
      </c>
      <c r="N10" s="14">
        <v>5.0</v>
      </c>
      <c r="O10" s="14">
        <v>3.0</v>
      </c>
      <c r="P10" s="14">
        <v>27.0</v>
      </c>
      <c r="Q10" s="14">
        <v>2.0</v>
      </c>
      <c r="R10" s="14">
        <v>2021.0</v>
      </c>
      <c r="S10" s="14">
        <v>15003.0</v>
      </c>
      <c r="T10" s="14">
        <v>1.0</v>
      </c>
      <c r="X10" s="6" t="s">
        <v>40</v>
      </c>
      <c r="Y10" s="24">
        <v>5.0</v>
      </c>
      <c r="Z10" s="6">
        <v>1.0</v>
      </c>
      <c r="AA10" s="14">
        <v>2020.0</v>
      </c>
      <c r="AB10" s="14">
        <f t="shared" ref="AB10:AB14" si="1">COUNTIFS($N$6:$N$25,$Y$10,$R$6:$R$25,AA10)</f>
        <v>1</v>
      </c>
    </row>
    <row r="11">
      <c r="C11" s="6">
        <v>5.0</v>
      </c>
      <c r="D11" s="5">
        <v>30.0</v>
      </c>
      <c r="E11" s="5">
        <v>20.0</v>
      </c>
      <c r="F11" s="5">
        <v>5.0</v>
      </c>
      <c r="G11" s="5">
        <v>1986.0</v>
      </c>
      <c r="H11" s="5">
        <v>61000.0</v>
      </c>
      <c r="I11" s="5">
        <v>188906.0</v>
      </c>
      <c r="J11" s="5">
        <v>1.0</v>
      </c>
      <c r="L11" s="6">
        <v>5.0</v>
      </c>
      <c r="M11" s="14">
        <v>600.0</v>
      </c>
      <c r="N11" s="14">
        <v>35.0</v>
      </c>
      <c r="O11" s="14">
        <v>3.0</v>
      </c>
      <c r="P11" s="14">
        <v>2.0</v>
      </c>
      <c r="Q11" s="14">
        <v>11.0</v>
      </c>
      <c r="R11" s="14">
        <v>2021.0</v>
      </c>
      <c r="S11" s="14">
        <v>13799.0</v>
      </c>
      <c r="T11" s="14">
        <v>1.0</v>
      </c>
      <c r="Z11" s="6">
        <v>2.0</v>
      </c>
      <c r="AA11" s="14">
        <v>2021.0</v>
      </c>
      <c r="AB11" s="14">
        <f t="shared" si="1"/>
        <v>3</v>
      </c>
    </row>
    <row r="12">
      <c r="C12" s="6">
        <v>6.0</v>
      </c>
      <c r="D12" s="5">
        <v>35.0</v>
      </c>
      <c r="E12" s="5">
        <v>16.0</v>
      </c>
      <c r="F12" s="5">
        <v>7.0</v>
      </c>
      <c r="G12" s="5">
        <v>1935.0</v>
      </c>
      <c r="H12" s="5">
        <v>71000.0</v>
      </c>
      <c r="I12" s="5">
        <v>109036.0</v>
      </c>
      <c r="J12" s="5">
        <v>1.0</v>
      </c>
      <c r="L12" s="6">
        <v>6.0</v>
      </c>
      <c r="M12" s="14">
        <v>700.0</v>
      </c>
      <c r="N12" s="14">
        <v>5.0</v>
      </c>
      <c r="O12" s="14">
        <v>1.0</v>
      </c>
      <c r="P12" s="14">
        <v>23.0</v>
      </c>
      <c r="Q12" s="14">
        <v>9.0</v>
      </c>
      <c r="R12" s="14">
        <v>2024.0</v>
      </c>
      <c r="S12" s="14">
        <v>12336.0</v>
      </c>
      <c r="T12" s="14">
        <v>1.0</v>
      </c>
      <c r="Z12" s="6">
        <v>3.0</v>
      </c>
      <c r="AA12" s="14">
        <v>2022.0</v>
      </c>
      <c r="AB12" s="14">
        <f t="shared" si="1"/>
        <v>1</v>
      </c>
    </row>
    <row r="13">
      <c r="C13" s="6">
        <v>7.0</v>
      </c>
      <c r="D13" s="5">
        <v>40.0</v>
      </c>
      <c r="E13" s="5">
        <v>28.0</v>
      </c>
      <c r="F13" s="5">
        <v>3.0</v>
      </c>
      <c r="G13" s="5">
        <v>1935.0</v>
      </c>
      <c r="H13" s="5">
        <v>81000.0</v>
      </c>
      <c r="I13" s="5">
        <v>150219.0</v>
      </c>
      <c r="J13" s="5">
        <v>1.0</v>
      </c>
      <c r="L13" s="6">
        <v>7.0</v>
      </c>
      <c r="M13" s="14">
        <v>800.0</v>
      </c>
      <c r="N13" s="14">
        <v>25.0</v>
      </c>
      <c r="O13" s="14">
        <v>3.0</v>
      </c>
      <c r="P13" s="14">
        <v>20.0</v>
      </c>
      <c r="Q13" s="14">
        <v>2.0</v>
      </c>
      <c r="R13" s="14">
        <v>2020.0</v>
      </c>
      <c r="S13" s="14">
        <v>12680.0</v>
      </c>
      <c r="T13" s="14">
        <v>1.0</v>
      </c>
      <c r="Z13" s="6">
        <v>4.0</v>
      </c>
      <c r="AA13" s="14">
        <v>2023.0</v>
      </c>
      <c r="AB13" s="14">
        <f t="shared" si="1"/>
        <v>0</v>
      </c>
    </row>
    <row r="14">
      <c r="C14" s="6">
        <v>8.0</v>
      </c>
      <c r="D14" s="5">
        <v>45.0</v>
      </c>
      <c r="E14" s="5">
        <v>3.0</v>
      </c>
      <c r="F14" s="5">
        <v>10.0</v>
      </c>
      <c r="G14" s="5">
        <v>2023.0</v>
      </c>
      <c r="H14" s="5">
        <v>91000.0</v>
      </c>
      <c r="I14" s="5">
        <v>163098.0</v>
      </c>
      <c r="J14" s="5">
        <v>1.0</v>
      </c>
      <c r="L14" s="6">
        <v>8.0</v>
      </c>
      <c r="M14" s="14">
        <v>900.0</v>
      </c>
      <c r="N14" s="14">
        <v>100.0</v>
      </c>
      <c r="O14" s="14">
        <v>3.0</v>
      </c>
      <c r="P14" s="14">
        <v>13.0</v>
      </c>
      <c r="Q14" s="14">
        <v>6.0</v>
      </c>
      <c r="R14" s="14">
        <v>2024.0</v>
      </c>
      <c r="S14" s="14">
        <v>11137.0</v>
      </c>
      <c r="T14" s="14">
        <v>1.0</v>
      </c>
      <c r="Z14" s="6">
        <v>5.0</v>
      </c>
      <c r="AA14" s="14">
        <v>2024.0</v>
      </c>
      <c r="AB14" s="14">
        <f t="shared" si="1"/>
        <v>1</v>
      </c>
    </row>
    <row r="15">
      <c r="C15" s="6">
        <v>9.0</v>
      </c>
      <c r="D15" s="5">
        <v>50.0</v>
      </c>
      <c r="E15" s="5">
        <v>4.0</v>
      </c>
      <c r="F15" s="5">
        <v>10.0</v>
      </c>
      <c r="G15" s="5">
        <v>1941.0</v>
      </c>
      <c r="H15" s="5">
        <v>101000.0</v>
      </c>
      <c r="I15" s="5">
        <v>134884.0</v>
      </c>
      <c r="J15" s="5">
        <v>1.0</v>
      </c>
      <c r="L15" s="6">
        <v>9.0</v>
      </c>
      <c r="M15" s="14">
        <v>1000.0</v>
      </c>
      <c r="N15" s="14">
        <v>5.0</v>
      </c>
      <c r="O15" s="14">
        <v>1.0</v>
      </c>
      <c r="P15" s="14">
        <v>17.0</v>
      </c>
      <c r="Q15" s="14">
        <v>2.0</v>
      </c>
      <c r="R15" s="14">
        <v>2022.0</v>
      </c>
      <c r="S15" s="14">
        <v>18224.0</v>
      </c>
      <c r="T15" s="14">
        <v>1.0</v>
      </c>
    </row>
    <row r="16">
      <c r="C16" s="6">
        <v>10.0</v>
      </c>
      <c r="D16" s="5">
        <v>55.0</v>
      </c>
      <c r="E16" s="5">
        <v>5.0</v>
      </c>
      <c r="F16" s="5">
        <v>9.0</v>
      </c>
      <c r="G16" s="5">
        <v>1900.0</v>
      </c>
      <c r="H16" s="5">
        <v>111000.0</v>
      </c>
      <c r="I16" s="5">
        <v>186547.0</v>
      </c>
      <c r="J16" s="5">
        <v>1.0</v>
      </c>
      <c r="L16" s="6">
        <v>10.0</v>
      </c>
      <c r="M16" s="14">
        <v>1100.0</v>
      </c>
      <c r="N16" s="14">
        <v>35.0</v>
      </c>
      <c r="O16" s="14">
        <v>1.0</v>
      </c>
      <c r="P16" s="14">
        <v>2.0</v>
      </c>
      <c r="Q16" s="14">
        <v>8.0</v>
      </c>
      <c r="R16" s="14">
        <v>2020.0</v>
      </c>
      <c r="S16" s="14">
        <v>14933.0</v>
      </c>
      <c r="T16" s="14">
        <v>1.0</v>
      </c>
    </row>
    <row r="17">
      <c r="C17" s="6">
        <v>11.0</v>
      </c>
      <c r="D17" s="5">
        <v>60.0</v>
      </c>
      <c r="E17" s="5">
        <v>11.0</v>
      </c>
      <c r="F17" s="5">
        <v>4.0</v>
      </c>
      <c r="G17" s="5">
        <v>1917.0</v>
      </c>
      <c r="H17" s="5">
        <v>121000.0</v>
      </c>
      <c r="I17" s="5">
        <v>181537.0</v>
      </c>
      <c r="J17" s="5">
        <v>1.0</v>
      </c>
      <c r="L17" s="6">
        <v>11.0</v>
      </c>
      <c r="M17" s="14">
        <v>1200.0</v>
      </c>
      <c r="N17" s="14">
        <v>25.0</v>
      </c>
      <c r="O17" s="14">
        <v>1.0</v>
      </c>
      <c r="P17" s="14">
        <v>7.0</v>
      </c>
      <c r="Q17" s="14">
        <v>7.0</v>
      </c>
      <c r="R17" s="14">
        <v>2020.0</v>
      </c>
      <c r="S17" s="14">
        <v>14626.0</v>
      </c>
      <c r="T17" s="14">
        <v>1.0</v>
      </c>
    </row>
    <row r="18">
      <c r="C18" s="6">
        <v>12.0</v>
      </c>
      <c r="D18" s="5">
        <v>65.0</v>
      </c>
      <c r="E18" s="5">
        <v>24.0</v>
      </c>
      <c r="F18" s="5">
        <v>2.0</v>
      </c>
      <c r="G18" s="5">
        <v>2016.0</v>
      </c>
      <c r="H18" s="5">
        <v>131000.0</v>
      </c>
      <c r="I18" s="5">
        <v>155644.0</v>
      </c>
      <c r="J18" s="5">
        <v>1.0</v>
      </c>
      <c r="L18" s="6">
        <v>12.0</v>
      </c>
      <c r="M18" s="14">
        <v>1300.0</v>
      </c>
      <c r="N18" s="14">
        <v>5.0</v>
      </c>
      <c r="O18" s="14">
        <v>3.0</v>
      </c>
      <c r="P18" s="14">
        <v>15.0</v>
      </c>
      <c r="Q18" s="14">
        <v>12.0</v>
      </c>
      <c r="R18" s="14">
        <v>2021.0</v>
      </c>
      <c r="S18" s="14">
        <v>17531.0</v>
      </c>
      <c r="T18" s="14">
        <v>1.0</v>
      </c>
    </row>
    <row r="19">
      <c r="C19" s="6">
        <v>13.0</v>
      </c>
      <c r="D19" s="5">
        <v>70.0</v>
      </c>
      <c r="E19" s="5">
        <v>26.0</v>
      </c>
      <c r="F19" s="5">
        <v>7.0</v>
      </c>
      <c r="G19" s="5">
        <v>1960.0</v>
      </c>
      <c r="H19" s="5">
        <v>141000.0</v>
      </c>
      <c r="I19" s="5">
        <v>185800.0</v>
      </c>
      <c r="J19" s="5">
        <v>1.0</v>
      </c>
      <c r="L19" s="6">
        <v>13.0</v>
      </c>
      <c r="M19" s="14">
        <v>1400.0</v>
      </c>
      <c r="N19" s="14">
        <v>100.0</v>
      </c>
      <c r="O19" s="14">
        <v>3.0</v>
      </c>
      <c r="P19" s="14">
        <v>24.0</v>
      </c>
      <c r="Q19" s="14">
        <v>12.0</v>
      </c>
      <c r="R19" s="14">
        <v>2024.0</v>
      </c>
      <c r="S19" s="14">
        <v>15017.0</v>
      </c>
      <c r="T19" s="14">
        <v>1.0</v>
      </c>
      <c r="Z19" s="25"/>
      <c r="AA19" s="25"/>
      <c r="AB19" s="25"/>
    </row>
    <row r="20">
      <c r="C20" s="6">
        <v>14.0</v>
      </c>
      <c r="D20" s="5">
        <v>75.0</v>
      </c>
      <c r="E20" s="5">
        <v>8.0</v>
      </c>
      <c r="F20" s="5">
        <v>12.0</v>
      </c>
      <c r="G20" s="5">
        <v>1962.0</v>
      </c>
      <c r="H20" s="5">
        <v>151000.0</v>
      </c>
      <c r="I20" s="5">
        <v>114513.0</v>
      </c>
      <c r="J20" s="5">
        <v>1.0</v>
      </c>
      <c r="L20" s="6">
        <v>14.0</v>
      </c>
      <c r="M20" s="14">
        <v>1500.0</v>
      </c>
      <c r="N20" s="14">
        <v>35.0</v>
      </c>
      <c r="O20" s="14">
        <v>3.0</v>
      </c>
      <c r="P20" s="14">
        <v>26.0</v>
      </c>
      <c r="Q20" s="14">
        <v>9.0</v>
      </c>
      <c r="R20" s="14">
        <v>2022.0</v>
      </c>
      <c r="S20" s="14">
        <v>15520.0</v>
      </c>
      <c r="T20" s="14">
        <v>1.0</v>
      </c>
      <c r="Z20" s="25"/>
      <c r="AA20" s="25"/>
      <c r="AB20" s="26"/>
    </row>
    <row r="21">
      <c r="C21" s="6">
        <v>15.0</v>
      </c>
      <c r="D21" s="5">
        <v>80.0</v>
      </c>
      <c r="E21" s="5">
        <v>30.0</v>
      </c>
      <c r="F21" s="5">
        <v>1.0</v>
      </c>
      <c r="G21" s="5">
        <v>1914.0</v>
      </c>
      <c r="H21" s="5">
        <v>161000.0</v>
      </c>
      <c r="I21" s="5">
        <v>143818.0</v>
      </c>
      <c r="J21" s="5">
        <v>1.0</v>
      </c>
      <c r="L21" s="6">
        <v>15.0</v>
      </c>
      <c r="M21" s="14">
        <v>1600.0</v>
      </c>
      <c r="N21" s="14">
        <v>25.0</v>
      </c>
      <c r="O21" s="14">
        <v>3.0</v>
      </c>
      <c r="P21" s="14">
        <v>13.0</v>
      </c>
      <c r="Q21" s="14">
        <v>12.0</v>
      </c>
      <c r="R21" s="14">
        <v>2020.0</v>
      </c>
      <c r="S21" s="14">
        <v>15715.0</v>
      </c>
      <c r="T21" s="14">
        <v>1.0</v>
      </c>
      <c r="Z21" s="25"/>
      <c r="AA21" s="25"/>
      <c r="AB21" s="26"/>
    </row>
    <row r="22">
      <c r="C22" s="6">
        <v>16.0</v>
      </c>
      <c r="D22" s="5">
        <v>85.0</v>
      </c>
      <c r="E22" s="5">
        <v>11.0</v>
      </c>
      <c r="F22" s="5">
        <v>2.0</v>
      </c>
      <c r="G22" s="5">
        <v>1999.0</v>
      </c>
      <c r="H22" s="5">
        <v>171000.0</v>
      </c>
      <c r="I22" s="5">
        <v>158903.0</v>
      </c>
      <c r="J22" s="5">
        <v>1.0</v>
      </c>
      <c r="L22" s="6">
        <v>16.0</v>
      </c>
      <c r="M22" s="14">
        <v>1700.0</v>
      </c>
      <c r="N22" s="14">
        <v>35.0</v>
      </c>
      <c r="O22" s="14">
        <v>2.0</v>
      </c>
      <c r="P22" s="14">
        <v>24.0</v>
      </c>
      <c r="Q22" s="14">
        <v>12.0</v>
      </c>
      <c r="R22" s="14">
        <v>2021.0</v>
      </c>
      <c r="S22" s="14">
        <v>15740.0</v>
      </c>
      <c r="T22" s="14">
        <v>1.0</v>
      </c>
      <c r="Z22" s="25"/>
      <c r="AA22" s="25"/>
      <c r="AB22" s="26"/>
    </row>
    <row r="23">
      <c r="C23" s="6">
        <v>17.0</v>
      </c>
      <c r="D23" s="5">
        <v>90.0</v>
      </c>
      <c r="E23" s="5">
        <v>14.0</v>
      </c>
      <c r="F23" s="5">
        <v>6.0</v>
      </c>
      <c r="G23" s="5">
        <v>1938.0</v>
      </c>
      <c r="H23" s="5">
        <v>181000.0</v>
      </c>
      <c r="I23" s="5">
        <v>187577.0</v>
      </c>
      <c r="J23" s="5">
        <v>1.0</v>
      </c>
      <c r="L23" s="6">
        <v>17.0</v>
      </c>
      <c r="M23" s="14">
        <v>1800.0</v>
      </c>
      <c r="N23" s="14">
        <v>34.0</v>
      </c>
      <c r="O23" s="14">
        <v>3.0</v>
      </c>
      <c r="P23" s="14">
        <v>25.0</v>
      </c>
      <c r="Q23" s="14">
        <v>7.0</v>
      </c>
      <c r="R23" s="14">
        <v>2020.0</v>
      </c>
      <c r="S23" s="14">
        <v>14721.0</v>
      </c>
      <c r="T23" s="14">
        <v>1.0</v>
      </c>
      <c r="Z23" s="25"/>
      <c r="AA23" s="25"/>
      <c r="AB23" s="26"/>
    </row>
    <row r="24">
      <c r="C24" s="6">
        <v>18.0</v>
      </c>
      <c r="D24" s="5">
        <v>95.0</v>
      </c>
      <c r="E24" s="5">
        <v>2.0</v>
      </c>
      <c r="F24" s="5">
        <v>8.0</v>
      </c>
      <c r="G24" s="5">
        <v>1976.0</v>
      </c>
      <c r="H24" s="5">
        <v>191000.0</v>
      </c>
      <c r="I24" s="5">
        <v>159280.0</v>
      </c>
      <c r="J24" s="5">
        <v>1.0</v>
      </c>
      <c r="L24" s="6">
        <v>18.0</v>
      </c>
      <c r="M24" s="14">
        <v>1900.0</v>
      </c>
      <c r="N24" s="14">
        <v>25.0</v>
      </c>
      <c r="O24" s="14">
        <v>3.0</v>
      </c>
      <c r="P24" s="14">
        <v>20.0</v>
      </c>
      <c r="Q24" s="14">
        <v>12.0</v>
      </c>
      <c r="R24" s="14">
        <v>2023.0</v>
      </c>
      <c r="S24" s="14">
        <v>11362.0</v>
      </c>
      <c r="T24" s="14">
        <v>1.0</v>
      </c>
      <c r="Z24" s="25"/>
      <c r="AA24" s="25"/>
      <c r="AB24" s="26"/>
    </row>
    <row r="25">
      <c r="C25" s="6">
        <v>19.0</v>
      </c>
      <c r="D25" s="5">
        <v>100.0</v>
      </c>
      <c r="E25" s="5">
        <v>27.0</v>
      </c>
      <c r="F25" s="5">
        <v>3.0</v>
      </c>
      <c r="G25" s="5">
        <v>1941.0</v>
      </c>
      <c r="H25" s="5">
        <v>201000.0</v>
      </c>
      <c r="I25" s="5">
        <v>145867.0</v>
      </c>
      <c r="J25" s="5">
        <v>1.0</v>
      </c>
      <c r="L25" s="6">
        <v>19.0</v>
      </c>
      <c r="M25" s="14">
        <v>2000.0</v>
      </c>
      <c r="N25" s="14">
        <v>34.0</v>
      </c>
      <c r="O25" s="14">
        <v>3.0</v>
      </c>
      <c r="P25" s="14">
        <v>20.0</v>
      </c>
      <c r="Q25" s="14">
        <v>6.0</v>
      </c>
      <c r="R25" s="14">
        <v>2021.0</v>
      </c>
      <c r="S25" s="14">
        <v>11442.0</v>
      </c>
      <c r="T25" s="14">
        <v>1.0</v>
      </c>
      <c r="Z25" s="25"/>
      <c r="AA25" s="26"/>
      <c r="AB25" s="26"/>
    </row>
    <row r="26">
      <c r="Z26" s="25"/>
      <c r="AA26" s="26"/>
      <c r="AB26" s="26"/>
    </row>
    <row r="27">
      <c r="Z27" s="25"/>
      <c r="AA27" s="26"/>
      <c r="AB27" s="26"/>
    </row>
    <row r="28">
      <c r="M28" s="9" t="s">
        <v>9</v>
      </c>
      <c r="Z28" s="25"/>
      <c r="AA28" s="26"/>
      <c r="AB28" s="26"/>
    </row>
    <row r="29">
      <c r="D29" s="15" t="s">
        <v>7</v>
      </c>
      <c r="M29" s="13" t="s">
        <v>20</v>
      </c>
      <c r="Z29" s="25"/>
      <c r="AA29" s="26"/>
      <c r="AB29" s="26"/>
    </row>
    <row r="30">
      <c r="D30" s="4" t="s">
        <v>20</v>
      </c>
      <c r="M30" s="14">
        <f>M6</f>
        <v>100</v>
      </c>
      <c r="Z30" s="25"/>
      <c r="AA30" s="26"/>
      <c r="AB30" s="26"/>
    </row>
    <row r="31">
      <c r="D31" s="5">
        <f>+D6</f>
        <v>5</v>
      </c>
      <c r="M31" s="14">
        <f>N6</f>
        <v>5</v>
      </c>
      <c r="Z31" s="25"/>
      <c r="AA31" s="26"/>
      <c r="AB31" s="26"/>
    </row>
    <row r="32">
      <c r="D32" s="16">
        <f>+E6</f>
        <v>24</v>
      </c>
      <c r="M32" s="14">
        <f>O6</f>
        <v>3</v>
      </c>
      <c r="Z32" s="25"/>
      <c r="AA32" s="26"/>
      <c r="AB32" s="26"/>
    </row>
    <row r="33">
      <c r="D33" s="16">
        <f>+F6</f>
        <v>12</v>
      </c>
      <c r="M33" s="14">
        <f>P6</f>
        <v>8</v>
      </c>
      <c r="Z33" s="25"/>
      <c r="AA33" s="26"/>
      <c r="AB33" s="26"/>
    </row>
    <row r="34">
      <c r="D34" s="16">
        <f>+G6</f>
        <v>1924</v>
      </c>
      <c r="M34" s="14">
        <f>Q6</f>
        <v>10</v>
      </c>
      <c r="Z34" s="25"/>
      <c r="AA34" s="26"/>
      <c r="AB34" s="26"/>
    </row>
    <row r="35">
      <c r="D35" s="16">
        <f>+H6</f>
        <v>11000</v>
      </c>
      <c r="M35" s="14">
        <f>R6</f>
        <v>2020</v>
      </c>
      <c r="Z35" s="25"/>
      <c r="AA35" s="26"/>
      <c r="AB35" s="26"/>
    </row>
    <row r="36">
      <c r="D36" s="16">
        <f>+I6</f>
        <v>166689</v>
      </c>
      <c r="M36" s="14">
        <f>S6</f>
        <v>19400</v>
      </c>
      <c r="Z36" s="25"/>
      <c r="AA36" s="26"/>
      <c r="AB36" s="26"/>
    </row>
    <row r="37">
      <c r="D37" s="16">
        <f>+D7</f>
        <v>10</v>
      </c>
      <c r="M37" s="14">
        <f>M7</f>
        <v>200</v>
      </c>
      <c r="Z37" s="25"/>
      <c r="AA37" s="26"/>
      <c r="AB37" s="26"/>
    </row>
    <row r="38">
      <c r="D38" s="16">
        <f>+E7</f>
        <v>25</v>
      </c>
      <c r="M38" s="14">
        <f>N7</f>
        <v>25</v>
      </c>
      <c r="Z38" s="25"/>
      <c r="AA38" s="26"/>
      <c r="AB38" s="26"/>
    </row>
    <row r="39">
      <c r="D39" s="16">
        <f>+F7</f>
        <v>2</v>
      </c>
      <c r="M39" s="14">
        <f>O7</f>
        <v>1</v>
      </c>
      <c r="Z39" s="25"/>
      <c r="AA39" s="26"/>
      <c r="AB39" s="26"/>
    </row>
    <row r="40">
      <c r="D40" s="16">
        <f>+G7</f>
        <v>1911</v>
      </c>
      <c r="M40" s="14">
        <f>P7</f>
        <v>21</v>
      </c>
      <c r="Z40" s="26"/>
      <c r="AA40" s="26"/>
      <c r="AB40" s="26"/>
    </row>
    <row r="41">
      <c r="D41" s="16">
        <f>+H7</f>
        <v>21000</v>
      </c>
      <c r="M41" s="14">
        <f>Q7</f>
        <v>9</v>
      </c>
    </row>
    <row r="42">
      <c r="D42" s="16">
        <f>+I7</f>
        <v>151990</v>
      </c>
      <c r="M42" s="14">
        <f>R7</f>
        <v>2024</v>
      </c>
    </row>
    <row r="43">
      <c r="D43" s="16">
        <f>+D8</f>
        <v>15</v>
      </c>
      <c r="M43" s="14">
        <f>S7</f>
        <v>16991</v>
      </c>
    </row>
    <row r="44">
      <c r="D44" s="16">
        <f>+E8</f>
        <v>31</v>
      </c>
      <c r="M44" s="14">
        <f>M8</f>
        <v>300</v>
      </c>
    </row>
    <row r="45">
      <c r="D45" s="16">
        <f>+F8</f>
        <v>1</v>
      </c>
      <c r="M45" s="14">
        <f>N8</f>
        <v>5</v>
      </c>
    </row>
    <row r="46">
      <c r="D46" s="16">
        <f>+G8</f>
        <v>2024</v>
      </c>
      <c r="M46" s="14">
        <f>O8</f>
        <v>3</v>
      </c>
    </row>
    <row r="47">
      <c r="D47" s="16">
        <f>+H8</f>
        <v>31000</v>
      </c>
      <c r="M47" s="14">
        <f>P8</f>
        <v>28</v>
      </c>
    </row>
    <row r="48">
      <c r="D48" s="16">
        <f>+I8</f>
        <v>155022</v>
      </c>
      <c r="M48" s="14">
        <f>Q8</f>
        <v>3</v>
      </c>
    </row>
    <row r="49">
      <c r="D49" s="16">
        <f>+D9</f>
        <v>20</v>
      </c>
      <c r="M49" s="14">
        <f>R8</f>
        <v>2021</v>
      </c>
    </row>
    <row r="50">
      <c r="D50" s="16">
        <f>+E9</f>
        <v>26</v>
      </c>
      <c r="M50" s="14">
        <f>S8</f>
        <v>10242</v>
      </c>
    </row>
    <row r="51">
      <c r="D51" s="16">
        <f>+F9</f>
        <v>2</v>
      </c>
      <c r="M51" s="14">
        <f>M9</f>
        <v>400</v>
      </c>
    </row>
    <row r="52">
      <c r="D52" s="16">
        <f>+G9</f>
        <v>1974</v>
      </c>
      <c r="M52" s="14">
        <f>N9</f>
        <v>100</v>
      </c>
    </row>
    <row r="53">
      <c r="D53" s="16">
        <f>+H9</f>
        <v>41000</v>
      </c>
      <c r="M53" s="14">
        <f>O9</f>
        <v>1</v>
      </c>
    </row>
    <row r="54">
      <c r="D54" s="16">
        <f>+I9</f>
        <v>150194</v>
      </c>
      <c r="M54" s="14">
        <f>P9</f>
        <v>27</v>
      </c>
    </row>
    <row r="55">
      <c r="D55" s="16">
        <f>+D10</f>
        <v>25</v>
      </c>
      <c r="M55" s="14">
        <f>Q9</f>
        <v>1</v>
      </c>
    </row>
    <row r="56">
      <c r="D56" s="16">
        <f>+E10</f>
        <v>14</v>
      </c>
      <c r="M56" s="14">
        <f>R9</f>
        <v>2023</v>
      </c>
    </row>
    <row r="57">
      <c r="D57" s="16">
        <f>+F10</f>
        <v>4</v>
      </c>
      <c r="M57" s="14">
        <f>S9</f>
        <v>13588</v>
      </c>
    </row>
    <row r="58">
      <c r="D58" s="16">
        <f>+G10</f>
        <v>1966</v>
      </c>
      <c r="M58" s="14">
        <f>M10</f>
        <v>500</v>
      </c>
    </row>
    <row r="59">
      <c r="D59" s="16">
        <f>+H10</f>
        <v>51000</v>
      </c>
      <c r="M59" s="14">
        <f>N10</f>
        <v>5</v>
      </c>
    </row>
    <row r="60">
      <c r="D60" s="16">
        <f>+I10</f>
        <v>106556</v>
      </c>
      <c r="M60" s="14">
        <f>O10</f>
        <v>3</v>
      </c>
    </row>
    <row r="61">
      <c r="D61" s="16">
        <f>+D11</f>
        <v>30</v>
      </c>
      <c r="M61" s="14">
        <f>P10</f>
        <v>27</v>
      </c>
    </row>
    <row r="62">
      <c r="D62" s="16">
        <f>+E11</f>
        <v>20</v>
      </c>
      <c r="M62" s="14">
        <f>Q10</f>
        <v>2</v>
      </c>
    </row>
    <row r="63">
      <c r="D63" s="16">
        <f>+F11</f>
        <v>5</v>
      </c>
      <c r="M63" s="14">
        <f>R10</f>
        <v>2021</v>
      </c>
    </row>
    <row r="64">
      <c r="D64" s="16">
        <f>+G11</f>
        <v>1986</v>
      </c>
      <c r="M64" s="14">
        <f>S10</f>
        <v>15003</v>
      </c>
    </row>
    <row r="65">
      <c r="D65" s="16">
        <f>+H11</f>
        <v>61000</v>
      </c>
      <c r="M65" s="14">
        <f>M11</f>
        <v>600</v>
      </c>
    </row>
    <row r="66">
      <c r="D66" s="16">
        <f>+I11</f>
        <v>188906</v>
      </c>
      <c r="M66" s="14">
        <f>N11</f>
        <v>35</v>
      </c>
    </row>
    <row r="67">
      <c r="D67" s="16">
        <f>+D12</f>
        <v>35</v>
      </c>
      <c r="M67" s="14">
        <f>O11</f>
        <v>3</v>
      </c>
    </row>
    <row r="68">
      <c r="D68" s="16">
        <f>+E12</f>
        <v>16</v>
      </c>
      <c r="M68" s="14">
        <f>P11</f>
        <v>2</v>
      </c>
    </row>
    <row r="69">
      <c r="D69" s="16">
        <f>+F12</f>
        <v>7</v>
      </c>
      <c r="M69" s="14">
        <f>Q11</f>
        <v>11</v>
      </c>
    </row>
    <row r="70">
      <c r="D70" s="16">
        <f>+G12</f>
        <v>1935</v>
      </c>
      <c r="M70" s="14">
        <f>R11</f>
        <v>2021</v>
      </c>
    </row>
    <row r="71">
      <c r="D71" s="16">
        <f>+H12</f>
        <v>71000</v>
      </c>
      <c r="M71" s="14">
        <f>S11</f>
        <v>13799</v>
      </c>
    </row>
    <row r="72">
      <c r="D72" s="16">
        <f>+I12</f>
        <v>109036</v>
      </c>
      <c r="M72" s="14">
        <f>M12</f>
        <v>700</v>
      </c>
    </row>
    <row r="73">
      <c r="D73" s="16">
        <f>+D13</f>
        <v>40</v>
      </c>
      <c r="M73" s="14">
        <f>N12</f>
        <v>5</v>
      </c>
    </row>
    <row r="74">
      <c r="D74" s="16">
        <f>+E13</f>
        <v>28</v>
      </c>
      <c r="M74" s="14">
        <f>O12</f>
        <v>1</v>
      </c>
    </row>
    <row r="75">
      <c r="D75" s="16">
        <f>+F13</f>
        <v>3</v>
      </c>
      <c r="M75" s="14">
        <f>P12</f>
        <v>23</v>
      </c>
    </row>
    <row r="76">
      <c r="D76" s="16">
        <f>+G13</f>
        <v>1935</v>
      </c>
      <c r="M76" s="14">
        <f>Q12</f>
        <v>9</v>
      </c>
    </row>
    <row r="77">
      <c r="D77" s="16">
        <f>+H13</f>
        <v>81000</v>
      </c>
      <c r="M77" s="14">
        <f>R12</f>
        <v>2024</v>
      </c>
    </row>
    <row r="78">
      <c r="D78" s="16">
        <f>+I13</f>
        <v>150219</v>
      </c>
      <c r="M78" s="14">
        <f>S12</f>
        <v>12336</v>
      </c>
    </row>
    <row r="79">
      <c r="D79" s="16">
        <f>+D14</f>
        <v>45</v>
      </c>
      <c r="M79" s="14">
        <f>M13</f>
        <v>800</v>
      </c>
    </row>
    <row r="80">
      <c r="D80" s="16">
        <f>+E14</f>
        <v>3</v>
      </c>
      <c r="M80" s="14">
        <f>N13</f>
        <v>25</v>
      </c>
    </row>
    <row r="81">
      <c r="D81" s="16">
        <f>+F14</f>
        <v>10</v>
      </c>
      <c r="M81" s="14">
        <f>O13</f>
        <v>3</v>
      </c>
    </row>
    <row r="82">
      <c r="D82" s="16">
        <f>+G14</f>
        <v>2023</v>
      </c>
      <c r="M82" s="14">
        <f>P13</f>
        <v>20</v>
      </c>
    </row>
    <row r="83">
      <c r="D83" s="16">
        <f>+H14</f>
        <v>91000</v>
      </c>
      <c r="M83" s="14">
        <f>Q13</f>
        <v>2</v>
      </c>
    </row>
    <row r="84">
      <c r="D84" s="16">
        <f>+I14</f>
        <v>163098</v>
      </c>
      <c r="M84" s="14">
        <f>R13</f>
        <v>2020</v>
      </c>
    </row>
    <row r="85">
      <c r="D85" s="16">
        <f>+D15</f>
        <v>50</v>
      </c>
      <c r="M85" s="14">
        <f>S13</f>
        <v>12680</v>
      </c>
    </row>
    <row r="86">
      <c r="D86" s="16">
        <f>+E15</f>
        <v>4</v>
      </c>
      <c r="M86" s="14">
        <f>M14</f>
        <v>900</v>
      </c>
    </row>
    <row r="87">
      <c r="D87" s="16">
        <f>+F15</f>
        <v>10</v>
      </c>
      <c r="M87" s="14">
        <f>N14</f>
        <v>100</v>
      </c>
    </row>
    <row r="88">
      <c r="D88" s="16">
        <f>+G15</f>
        <v>1941</v>
      </c>
      <c r="M88" s="14">
        <f>O14</f>
        <v>3</v>
      </c>
    </row>
    <row r="89">
      <c r="D89" s="16">
        <f>+H15</f>
        <v>101000</v>
      </c>
      <c r="M89" s="14">
        <f>P14</f>
        <v>13</v>
      </c>
    </row>
    <row r="90">
      <c r="D90" s="16">
        <f>+I15</f>
        <v>134884</v>
      </c>
      <c r="M90" s="14">
        <f>Q14</f>
        <v>6</v>
      </c>
    </row>
    <row r="91">
      <c r="D91" s="16">
        <f>+D16</f>
        <v>55</v>
      </c>
      <c r="M91" s="14">
        <f>R14</f>
        <v>2024</v>
      </c>
    </row>
    <row r="92">
      <c r="D92" s="16">
        <f>+E16</f>
        <v>5</v>
      </c>
      <c r="M92" s="14">
        <f>S14</f>
        <v>11137</v>
      </c>
    </row>
    <row r="93">
      <c r="D93" s="16">
        <f>+F16</f>
        <v>9</v>
      </c>
      <c r="M93" s="14">
        <f>M15</f>
        <v>1000</v>
      </c>
    </row>
    <row r="94">
      <c r="D94" s="16">
        <f>+G16</f>
        <v>1900</v>
      </c>
      <c r="M94" s="14">
        <f>N15</f>
        <v>5</v>
      </c>
    </row>
    <row r="95">
      <c r="D95" s="16">
        <f>+H16</f>
        <v>111000</v>
      </c>
      <c r="M95" s="14">
        <f>O15</f>
        <v>1</v>
      </c>
    </row>
    <row r="96">
      <c r="D96" s="16">
        <f>+I16</f>
        <v>186547</v>
      </c>
      <c r="M96" s="14">
        <f>P15</f>
        <v>17</v>
      </c>
    </row>
    <row r="97">
      <c r="D97" s="16">
        <f>+D17</f>
        <v>60</v>
      </c>
      <c r="M97" s="14">
        <f>Q15</f>
        <v>2</v>
      </c>
    </row>
    <row r="98">
      <c r="D98" s="16">
        <f>+E17</f>
        <v>11</v>
      </c>
      <c r="M98" s="14">
        <f>R15</f>
        <v>2022</v>
      </c>
    </row>
    <row r="99">
      <c r="D99" s="16">
        <f>+F17</f>
        <v>4</v>
      </c>
      <c r="M99" s="14">
        <f>S15</f>
        <v>18224</v>
      </c>
    </row>
    <row r="100">
      <c r="D100" s="16">
        <f>+G17</f>
        <v>1917</v>
      </c>
      <c r="M100" s="14">
        <f>M16</f>
        <v>1100</v>
      </c>
    </row>
    <row r="101">
      <c r="D101" s="16">
        <f>+H17</f>
        <v>121000</v>
      </c>
      <c r="M101" s="14">
        <f>N16</f>
        <v>35</v>
      </c>
    </row>
    <row r="102">
      <c r="D102" s="16">
        <f>+I17</f>
        <v>181537</v>
      </c>
      <c r="M102" s="14">
        <f>O16</f>
        <v>1</v>
      </c>
    </row>
    <row r="103">
      <c r="D103" s="16">
        <f>+D18</f>
        <v>65</v>
      </c>
      <c r="M103" s="14">
        <f>P16</f>
        <v>2</v>
      </c>
    </row>
    <row r="104">
      <c r="D104" s="16">
        <f>+E18</f>
        <v>24</v>
      </c>
      <c r="M104" s="14">
        <f>Q16</f>
        <v>8</v>
      </c>
    </row>
    <row r="105">
      <c r="D105" s="16">
        <f>+F18</f>
        <v>2</v>
      </c>
      <c r="M105" s="14">
        <f>R16</f>
        <v>2020</v>
      </c>
    </row>
    <row r="106">
      <c r="D106" s="16">
        <f>+G18</f>
        <v>2016</v>
      </c>
      <c r="M106" s="14">
        <f>S16</f>
        <v>14933</v>
      </c>
    </row>
    <row r="107">
      <c r="D107" s="16">
        <f>+H18</f>
        <v>131000</v>
      </c>
      <c r="M107" s="14">
        <f>M17</f>
        <v>1200</v>
      </c>
    </row>
    <row r="108">
      <c r="D108" s="16">
        <f>+I18</f>
        <v>155644</v>
      </c>
      <c r="M108" s="14">
        <f>N17</f>
        <v>25</v>
      </c>
    </row>
    <row r="109">
      <c r="D109" s="16">
        <f>+D19</f>
        <v>70</v>
      </c>
      <c r="M109" s="14">
        <f>O17</f>
        <v>1</v>
      </c>
    </row>
    <row r="110">
      <c r="D110" s="16">
        <f>+E19</f>
        <v>26</v>
      </c>
      <c r="M110" s="14">
        <f>P17</f>
        <v>7</v>
      </c>
    </row>
    <row r="111">
      <c r="D111" s="16">
        <f>+F19</f>
        <v>7</v>
      </c>
      <c r="M111" s="14">
        <f>Q17</f>
        <v>7</v>
      </c>
    </row>
    <row r="112">
      <c r="D112" s="16">
        <f>+G19</f>
        <v>1960</v>
      </c>
      <c r="M112" s="14">
        <f>R17</f>
        <v>2020</v>
      </c>
    </row>
    <row r="113">
      <c r="D113" s="16">
        <f>+H19</f>
        <v>141000</v>
      </c>
      <c r="M113" s="14">
        <f>S17</f>
        <v>14626</v>
      </c>
    </row>
    <row r="114">
      <c r="D114" s="16">
        <f>+I19</f>
        <v>185800</v>
      </c>
      <c r="M114" s="14">
        <f>M18</f>
        <v>1300</v>
      </c>
    </row>
    <row r="115">
      <c r="D115" s="16">
        <f>+D20</f>
        <v>75</v>
      </c>
      <c r="M115" s="14">
        <f>N18</f>
        <v>5</v>
      </c>
    </row>
    <row r="116">
      <c r="D116" s="16">
        <f>+E20</f>
        <v>8</v>
      </c>
      <c r="M116" s="14">
        <f>O18</f>
        <v>3</v>
      </c>
    </row>
    <row r="117">
      <c r="D117" s="16">
        <f>+F20</f>
        <v>12</v>
      </c>
      <c r="M117" s="14">
        <f>P18</f>
        <v>15</v>
      </c>
    </row>
    <row r="118">
      <c r="D118" s="16">
        <f>+G20</f>
        <v>1962</v>
      </c>
      <c r="M118" s="14">
        <f>Q18</f>
        <v>12</v>
      </c>
    </row>
    <row r="119">
      <c r="D119" s="16">
        <f>+H20</f>
        <v>151000</v>
      </c>
      <c r="M119" s="14">
        <f>R18</f>
        <v>2021</v>
      </c>
    </row>
    <row r="120">
      <c r="D120" s="16">
        <f>+I20</f>
        <v>114513</v>
      </c>
      <c r="M120" s="14">
        <f>S18</f>
        <v>17531</v>
      </c>
    </row>
    <row r="121">
      <c r="D121" s="16">
        <f>+D21</f>
        <v>80</v>
      </c>
      <c r="M121" s="14">
        <f>M19</f>
        <v>1400</v>
      </c>
    </row>
    <row r="122">
      <c r="D122" s="16">
        <f>+E21</f>
        <v>30</v>
      </c>
      <c r="M122" s="14">
        <f>N19</f>
        <v>100</v>
      </c>
    </row>
    <row r="123">
      <c r="D123" s="16">
        <f>+F21</f>
        <v>1</v>
      </c>
      <c r="M123" s="14">
        <f>O19</f>
        <v>3</v>
      </c>
    </row>
    <row r="124">
      <c r="D124" s="16">
        <f>+G21</f>
        <v>1914</v>
      </c>
      <c r="M124" s="14">
        <f>P19</f>
        <v>24</v>
      </c>
    </row>
    <row r="125">
      <c r="D125" s="16">
        <f>+H21</f>
        <v>161000</v>
      </c>
      <c r="M125" s="14">
        <f>Q19</f>
        <v>12</v>
      </c>
    </row>
    <row r="126">
      <c r="D126" s="16">
        <f>+I21</f>
        <v>143818</v>
      </c>
      <c r="M126" s="14">
        <f>R19</f>
        <v>2024</v>
      </c>
    </row>
    <row r="127">
      <c r="D127" s="16">
        <f>+D22</f>
        <v>85</v>
      </c>
      <c r="M127" s="14">
        <f>S19</f>
        <v>15017</v>
      </c>
    </row>
    <row r="128">
      <c r="D128" s="16">
        <f>+E22</f>
        <v>11</v>
      </c>
      <c r="M128" s="14">
        <f>M20</f>
        <v>1500</v>
      </c>
    </row>
    <row r="129">
      <c r="D129" s="16">
        <f>+F22</f>
        <v>2</v>
      </c>
      <c r="M129" s="14">
        <f>N20</f>
        <v>35</v>
      </c>
    </row>
    <row r="130">
      <c r="D130" s="16">
        <f>+G22</f>
        <v>1999</v>
      </c>
      <c r="M130" s="14">
        <f>O20</f>
        <v>3</v>
      </c>
    </row>
    <row r="131">
      <c r="D131" s="16">
        <f>+H22</f>
        <v>171000</v>
      </c>
      <c r="M131" s="14">
        <f>P20</f>
        <v>26</v>
      </c>
    </row>
    <row r="132">
      <c r="D132" s="16">
        <f>+I22</f>
        <v>158903</v>
      </c>
      <c r="M132" s="14">
        <f>Q20</f>
        <v>9</v>
      </c>
    </row>
    <row r="133">
      <c r="D133" s="16">
        <f>+D23</f>
        <v>90</v>
      </c>
      <c r="M133" s="14">
        <f>R20</f>
        <v>2022</v>
      </c>
    </row>
    <row r="134">
      <c r="D134" s="16">
        <f>+E23</f>
        <v>14</v>
      </c>
      <c r="M134" s="14">
        <f>S20</f>
        <v>15520</v>
      </c>
    </row>
    <row r="135">
      <c r="D135" s="16">
        <f>+F23</f>
        <v>6</v>
      </c>
      <c r="M135" s="14">
        <f>M21</f>
        <v>1600</v>
      </c>
    </row>
    <row r="136">
      <c r="D136" s="16">
        <f>+G23</f>
        <v>1938</v>
      </c>
      <c r="M136" s="14">
        <f>N21</f>
        <v>25</v>
      </c>
    </row>
    <row r="137">
      <c r="D137" s="16">
        <f>+H23</f>
        <v>181000</v>
      </c>
      <c r="M137" s="14">
        <f>O21</f>
        <v>3</v>
      </c>
    </row>
    <row r="138">
      <c r="D138" s="16">
        <f>+I23</f>
        <v>187577</v>
      </c>
      <c r="M138" s="14">
        <f>P21</f>
        <v>13</v>
      </c>
    </row>
    <row r="139">
      <c r="D139" s="16">
        <f>+D24</f>
        <v>95</v>
      </c>
      <c r="M139" s="14">
        <f>Q21</f>
        <v>12</v>
      </c>
    </row>
    <row r="140">
      <c r="D140" s="16">
        <f>+E24</f>
        <v>2</v>
      </c>
      <c r="M140" s="14">
        <f>R21</f>
        <v>2020</v>
      </c>
    </row>
    <row r="141">
      <c r="D141" s="16">
        <f>+F24</f>
        <v>8</v>
      </c>
      <c r="M141" s="14">
        <f>S21</f>
        <v>15715</v>
      </c>
    </row>
    <row r="142">
      <c r="D142" s="16">
        <f>+G24</f>
        <v>1976</v>
      </c>
      <c r="M142" s="14">
        <f>M22</f>
        <v>1700</v>
      </c>
    </row>
    <row r="143">
      <c r="D143" s="16">
        <f>+H24</f>
        <v>191000</v>
      </c>
      <c r="M143" s="14">
        <f>N22</f>
        <v>35</v>
      </c>
    </row>
    <row r="144">
      <c r="D144" s="16">
        <f>+I24</f>
        <v>159280</v>
      </c>
      <c r="M144" s="14">
        <f>O22</f>
        <v>2</v>
      </c>
    </row>
    <row r="145">
      <c r="D145" s="16">
        <f>+D25</f>
        <v>100</v>
      </c>
      <c r="M145" s="14">
        <f>P22</f>
        <v>24</v>
      </c>
    </row>
    <row r="146">
      <c r="D146" s="16">
        <f>+E25</f>
        <v>27</v>
      </c>
      <c r="M146" s="14">
        <f>Q22</f>
        <v>12</v>
      </c>
    </row>
    <row r="147">
      <c r="D147" s="16">
        <f>+F25</f>
        <v>3</v>
      </c>
      <c r="M147" s="14">
        <f>R22</f>
        <v>2021</v>
      </c>
    </row>
    <row r="148">
      <c r="D148" s="16">
        <f>+G25</f>
        <v>1941</v>
      </c>
      <c r="M148" s="14">
        <f>S22</f>
        <v>15740</v>
      </c>
    </row>
    <row r="149">
      <c r="D149" s="16">
        <f>+H25</f>
        <v>201000</v>
      </c>
      <c r="M149" s="14">
        <f>M23</f>
        <v>1800</v>
      </c>
    </row>
    <row r="150">
      <c r="D150" s="16">
        <f>+I25</f>
        <v>145867</v>
      </c>
      <c r="M150" s="14">
        <f>N23</f>
        <v>34</v>
      </c>
    </row>
    <row r="151">
      <c r="M151" s="14">
        <f>O23</f>
        <v>3</v>
      </c>
    </row>
    <row r="152">
      <c r="M152" s="14">
        <f>P23</f>
        <v>25</v>
      </c>
    </row>
    <row r="153">
      <c r="M153" s="14">
        <f>Q23</f>
        <v>7</v>
      </c>
    </row>
    <row r="154">
      <c r="M154" s="14">
        <f>R23</f>
        <v>2020</v>
      </c>
    </row>
    <row r="155">
      <c r="M155" s="14">
        <f>S23</f>
        <v>14721</v>
      </c>
    </row>
    <row r="156">
      <c r="M156" s="14">
        <f>M24</f>
        <v>1900</v>
      </c>
    </row>
    <row r="157">
      <c r="M157" s="14">
        <f>N24</f>
        <v>25</v>
      </c>
    </row>
    <row r="158">
      <c r="M158" s="14">
        <f>O24</f>
        <v>3</v>
      </c>
    </row>
    <row r="159">
      <c r="M159" s="14">
        <f>P24</f>
        <v>20</v>
      </c>
    </row>
    <row r="160">
      <c r="M160" s="14">
        <f>Q24</f>
        <v>12</v>
      </c>
    </row>
    <row r="161">
      <c r="M161" s="14">
        <f>R24</f>
        <v>2023</v>
      </c>
    </row>
    <row r="162">
      <c r="M162" s="14">
        <f>S24</f>
        <v>11362</v>
      </c>
    </row>
    <row r="163">
      <c r="M163" s="14">
        <f>M25</f>
        <v>2000</v>
      </c>
    </row>
    <row r="164">
      <c r="M164" s="14">
        <f>N25</f>
        <v>34</v>
      </c>
    </row>
    <row r="165">
      <c r="M165" s="14">
        <f>O25</f>
        <v>3</v>
      </c>
    </row>
    <row r="166">
      <c r="M166" s="14">
        <f>P25</f>
        <v>20</v>
      </c>
    </row>
    <row r="167">
      <c r="M167" s="14">
        <f>Q25</f>
        <v>6</v>
      </c>
    </row>
    <row r="168">
      <c r="M168" s="14">
        <f>R25</f>
        <v>2021</v>
      </c>
    </row>
    <row r="169">
      <c r="M169" s="14">
        <f>S25</f>
        <v>11442</v>
      </c>
    </row>
  </sheetData>
  <mergeCells count="2">
    <mergeCell ref="E4:G4"/>
    <mergeCell ref="P4:R4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4.38"/>
    <col customWidth="1" min="13" max="13" width="14.13"/>
    <col customWidth="1" min="14" max="14" width="14.38"/>
    <col customWidth="1" min="15" max="15" width="15.88"/>
    <col customWidth="1" min="17" max="17" width="13.25"/>
    <col customWidth="1" min="19" max="19" width="13.25"/>
  </cols>
  <sheetData>
    <row r="3">
      <c r="D3" s="9" t="s">
        <v>7</v>
      </c>
    </row>
    <row r="4">
      <c r="E4" s="1" t="s">
        <v>0</v>
      </c>
      <c r="F4" s="2"/>
      <c r="G4" s="3"/>
      <c r="M4" s="9" t="s">
        <v>9</v>
      </c>
      <c r="P4" s="11" t="s">
        <v>11</v>
      </c>
      <c r="Q4" s="2"/>
      <c r="R4" s="3"/>
    </row>
    <row r="5">
      <c r="C5" s="12" t="s">
        <v>12</v>
      </c>
      <c r="D5" s="4" t="s">
        <v>13</v>
      </c>
      <c r="E5" s="4" t="s">
        <v>1</v>
      </c>
      <c r="F5" s="4" t="s">
        <v>2</v>
      </c>
      <c r="G5" s="4" t="s">
        <v>3</v>
      </c>
      <c r="H5" s="4" t="s">
        <v>4</v>
      </c>
      <c r="I5" s="4" t="s">
        <v>14</v>
      </c>
      <c r="J5" s="4" t="s">
        <v>15</v>
      </c>
      <c r="L5" s="12" t="s">
        <v>12</v>
      </c>
      <c r="M5" s="13" t="s">
        <v>16</v>
      </c>
      <c r="N5" s="13" t="s">
        <v>17</v>
      </c>
      <c r="O5" s="13" t="s">
        <v>18</v>
      </c>
      <c r="P5" s="13" t="s">
        <v>1</v>
      </c>
      <c r="Q5" s="13" t="s">
        <v>2</v>
      </c>
      <c r="R5" s="13" t="s">
        <v>3</v>
      </c>
      <c r="S5" s="13" t="s">
        <v>19</v>
      </c>
      <c r="T5" s="13" t="s">
        <v>15</v>
      </c>
    </row>
    <row r="6">
      <c r="C6" s="6">
        <v>0.0</v>
      </c>
      <c r="D6" s="5">
        <v>5.0</v>
      </c>
      <c r="E6" s="5">
        <v>24.0</v>
      </c>
      <c r="F6" s="5">
        <v>12.0</v>
      </c>
      <c r="G6" s="5">
        <v>1924.0</v>
      </c>
      <c r="H6" s="5">
        <v>11000.0</v>
      </c>
      <c r="I6" s="5">
        <v>166689.0</v>
      </c>
      <c r="J6" s="5">
        <v>1.0</v>
      </c>
      <c r="L6" s="6">
        <v>0.0</v>
      </c>
      <c r="M6" s="14">
        <v>100.0</v>
      </c>
      <c r="N6" s="14">
        <v>5.0</v>
      </c>
      <c r="O6" s="14">
        <v>3.0</v>
      </c>
      <c r="P6" s="14">
        <v>8.0</v>
      </c>
      <c r="Q6" s="14">
        <v>10.0</v>
      </c>
      <c r="R6" s="14">
        <v>2020.0</v>
      </c>
      <c r="S6" s="14">
        <v>19400.0</v>
      </c>
      <c r="T6" s="14">
        <v>1.0</v>
      </c>
    </row>
    <row r="7">
      <c r="C7" s="6">
        <v>1.0</v>
      </c>
      <c r="D7" s="5">
        <v>10.0</v>
      </c>
      <c r="E7" s="5">
        <v>25.0</v>
      </c>
      <c r="F7" s="5">
        <v>2.0</v>
      </c>
      <c r="G7" s="5">
        <v>1911.0</v>
      </c>
      <c r="H7" s="5">
        <v>21000.0</v>
      </c>
      <c r="I7" s="5">
        <v>151990.0</v>
      </c>
      <c r="J7" s="5">
        <v>1.0</v>
      </c>
      <c r="L7" s="6">
        <v>1.0</v>
      </c>
      <c r="M7" s="14">
        <v>200.0</v>
      </c>
      <c r="N7" s="14">
        <v>25.0</v>
      </c>
      <c r="O7" s="14">
        <v>1.0</v>
      </c>
      <c r="P7" s="14">
        <v>21.0</v>
      </c>
      <c r="Q7" s="14">
        <v>9.0</v>
      </c>
      <c r="R7" s="14">
        <v>2024.0</v>
      </c>
      <c r="S7" s="14">
        <v>16991.0</v>
      </c>
      <c r="T7" s="14">
        <v>1.0</v>
      </c>
    </row>
    <row r="8">
      <c r="C8" s="6">
        <v>2.0</v>
      </c>
      <c r="D8" s="5">
        <v>15.0</v>
      </c>
      <c r="E8" s="5">
        <v>31.0</v>
      </c>
      <c r="F8" s="5">
        <v>1.0</v>
      </c>
      <c r="G8" s="5">
        <v>2024.0</v>
      </c>
      <c r="H8" s="5">
        <v>31000.0</v>
      </c>
      <c r="I8" s="5">
        <v>155022.0</v>
      </c>
      <c r="J8" s="5">
        <v>1.0</v>
      </c>
      <c r="L8" s="6">
        <v>2.0</v>
      </c>
      <c r="M8" s="14">
        <v>300.0</v>
      </c>
      <c r="N8" s="14">
        <v>5.0</v>
      </c>
      <c r="O8" s="14">
        <v>3.0</v>
      </c>
      <c r="P8" s="14">
        <v>28.0</v>
      </c>
      <c r="Q8" s="14">
        <v>3.0</v>
      </c>
      <c r="R8" s="14">
        <v>2021.0</v>
      </c>
      <c r="S8" s="14">
        <v>10242.0</v>
      </c>
      <c r="T8" s="14">
        <v>1.0</v>
      </c>
    </row>
    <row r="9">
      <c r="C9" s="6">
        <v>3.0</v>
      </c>
      <c r="D9" s="5">
        <v>20.0</v>
      </c>
      <c r="E9" s="5">
        <v>26.0</v>
      </c>
      <c r="F9" s="5">
        <v>2.0</v>
      </c>
      <c r="G9" s="5">
        <v>1974.0</v>
      </c>
      <c r="H9" s="5">
        <v>41000.0</v>
      </c>
      <c r="I9" s="5">
        <v>150194.0</v>
      </c>
      <c r="J9" s="5">
        <v>1.0</v>
      </c>
      <c r="L9" s="6">
        <v>3.0</v>
      </c>
      <c r="M9" s="14">
        <v>400.0</v>
      </c>
      <c r="N9" s="14">
        <v>100.0</v>
      </c>
      <c r="O9" s="14">
        <v>1.0</v>
      </c>
      <c r="P9" s="14">
        <v>27.0</v>
      </c>
      <c r="Q9" s="14">
        <v>1.0</v>
      </c>
      <c r="R9" s="14">
        <v>2023.0</v>
      </c>
      <c r="S9" s="14">
        <v>13588.0</v>
      </c>
      <c r="T9" s="14">
        <v>1.0</v>
      </c>
    </row>
    <row r="10">
      <c r="C10" s="6">
        <v>4.0</v>
      </c>
      <c r="D10" s="5">
        <v>25.0</v>
      </c>
      <c r="E10" s="5">
        <v>14.0</v>
      </c>
      <c r="F10" s="5">
        <v>4.0</v>
      </c>
      <c r="G10" s="5">
        <v>1966.0</v>
      </c>
      <c r="H10" s="5">
        <v>51000.0</v>
      </c>
      <c r="I10" s="5">
        <v>106556.0</v>
      </c>
      <c r="J10" s="5">
        <v>1.0</v>
      </c>
      <c r="L10" s="6">
        <v>4.0</v>
      </c>
      <c r="M10" s="14">
        <v>500.0</v>
      </c>
      <c r="N10" s="14">
        <v>5.0</v>
      </c>
      <c r="O10" s="14">
        <v>3.0</v>
      </c>
      <c r="P10" s="14">
        <v>27.0</v>
      </c>
      <c r="Q10" s="14">
        <v>2.0</v>
      </c>
      <c r="R10" s="14">
        <v>2021.0</v>
      </c>
      <c r="S10" s="14">
        <v>15003.0</v>
      </c>
      <c r="T10" s="14">
        <v>1.0</v>
      </c>
    </row>
    <row r="11">
      <c r="C11" s="6">
        <v>5.0</v>
      </c>
      <c r="D11" s="5">
        <v>30.0</v>
      </c>
      <c r="E11" s="5">
        <v>20.0</v>
      </c>
      <c r="F11" s="5">
        <v>5.0</v>
      </c>
      <c r="G11" s="5">
        <v>1986.0</v>
      </c>
      <c r="H11" s="5">
        <v>61000.0</v>
      </c>
      <c r="I11" s="5">
        <v>188906.0</v>
      </c>
      <c r="J11" s="5">
        <v>1.0</v>
      </c>
      <c r="L11" s="6">
        <v>5.0</v>
      </c>
      <c r="M11" s="14">
        <v>600.0</v>
      </c>
      <c r="N11" s="14">
        <v>35.0</v>
      </c>
      <c r="O11" s="14">
        <v>3.0</v>
      </c>
      <c r="P11" s="14">
        <v>2.0</v>
      </c>
      <c r="Q11" s="14">
        <v>11.0</v>
      </c>
      <c r="R11" s="14">
        <v>2021.0</v>
      </c>
      <c r="S11" s="14">
        <v>13799.0</v>
      </c>
      <c r="T11" s="14">
        <v>1.0</v>
      </c>
      <c r="AB11" s="12" t="s">
        <v>41</v>
      </c>
      <c r="AC11" s="23">
        <f>MINIFS(Y13:Y24,Y13:Y24,"&gt;0")</f>
        <v>10242</v>
      </c>
    </row>
    <row r="12">
      <c r="C12" s="6">
        <v>6.0</v>
      </c>
      <c r="D12" s="5">
        <v>35.0</v>
      </c>
      <c r="E12" s="5">
        <v>16.0</v>
      </c>
      <c r="F12" s="5">
        <v>7.0</v>
      </c>
      <c r="G12" s="5">
        <v>1935.0</v>
      </c>
      <c r="H12" s="5">
        <v>71000.0</v>
      </c>
      <c r="I12" s="5">
        <v>109036.0</v>
      </c>
      <c r="J12" s="5">
        <v>1.0</v>
      </c>
      <c r="L12" s="6">
        <v>6.0</v>
      </c>
      <c r="M12" s="14">
        <v>700.0</v>
      </c>
      <c r="N12" s="14">
        <v>5.0</v>
      </c>
      <c r="O12" s="14">
        <v>1.0</v>
      </c>
      <c r="P12" s="14">
        <v>23.0</v>
      </c>
      <c r="Q12" s="14">
        <v>9.0</v>
      </c>
      <c r="R12" s="14">
        <v>2024.0</v>
      </c>
      <c r="S12" s="14">
        <v>12336.0</v>
      </c>
      <c r="T12" s="14">
        <v>1.0</v>
      </c>
      <c r="Y12" s="27" t="s">
        <v>42</v>
      </c>
      <c r="Z12" s="27" t="s">
        <v>43</v>
      </c>
      <c r="AB12" s="12" t="s">
        <v>44</v>
      </c>
      <c r="AC12" s="23">
        <f>VLOOKUP(AC11,Y13:Z24,2,0)</f>
        <v>3</v>
      </c>
    </row>
    <row r="13">
      <c r="C13" s="6">
        <v>7.0</v>
      </c>
      <c r="D13" s="5">
        <v>40.0</v>
      </c>
      <c r="E13" s="5">
        <v>28.0</v>
      </c>
      <c r="F13" s="5">
        <v>3.0</v>
      </c>
      <c r="G13" s="5">
        <v>1935.0</v>
      </c>
      <c r="H13" s="5">
        <v>81000.0</v>
      </c>
      <c r="I13" s="5">
        <v>150219.0</v>
      </c>
      <c r="J13" s="5">
        <v>1.0</v>
      </c>
      <c r="L13" s="6">
        <v>7.0</v>
      </c>
      <c r="M13" s="14">
        <v>800.0</v>
      </c>
      <c r="N13" s="14">
        <v>25.0</v>
      </c>
      <c r="O13" s="14">
        <v>3.0</v>
      </c>
      <c r="P13" s="14">
        <v>20.0</v>
      </c>
      <c r="Q13" s="14">
        <v>2.0</v>
      </c>
      <c r="R13" s="14">
        <v>2020.0</v>
      </c>
      <c r="S13" s="14">
        <v>12680.0</v>
      </c>
      <c r="T13" s="14">
        <v>1.0</v>
      </c>
      <c r="X13" s="12" t="s">
        <v>45</v>
      </c>
      <c r="Y13" s="28">
        <f t="shared" ref="Y13:Y24" si="1">SUMIFS($S$6:$S$25,$Q$6:$Q$25,Z13,$O$6:$O$25,3,$R$6:$R$25,"&lt;2024")</f>
        <v>0</v>
      </c>
      <c r="Z13" s="27">
        <v>1.0</v>
      </c>
    </row>
    <row r="14">
      <c r="C14" s="6">
        <v>8.0</v>
      </c>
      <c r="D14" s="5">
        <v>45.0</v>
      </c>
      <c r="E14" s="5">
        <v>3.0</v>
      </c>
      <c r="F14" s="5">
        <v>10.0</v>
      </c>
      <c r="G14" s="5">
        <v>2023.0</v>
      </c>
      <c r="H14" s="5">
        <v>91000.0</v>
      </c>
      <c r="I14" s="5">
        <v>163098.0</v>
      </c>
      <c r="J14" s="5">
        <v>1.0</v>
      </c>
      <c r="L14" s="6">
        <v>8.0</v>
      </c>
      <c r="M14" s="14">
        <v>900.0</v>
      </c>
      <c r="N14" s="14">
        <v>100.0</v>
      </c>
      <c r="O14" s="14">
        <v>3.0</v>
      </c>
      <c r="P14" s="14">
        <v>13.0</v>
      </c>
      <c r="Q14" s="14">
        <v>6.0</v>
      </c>
      <c r="R14" s="14">
        <v>2024.0</v>
      </c>
      <c r="S14" s="14">
        <v>11137.0</v>
      </c>
      <c r="T14" s="14">
        <v>1.0</v>
      </c>
      <c r="Y14" s="28">
        <f t="shared" si="1"/>
        <v>27683</v>
      </c>
      <c r="Z14" s="27">
        <v>2.0</v>
      </c>
    </row>
    <row r="15">
      <c r="C15" s="6">
        <v>9.0</v>
      </c>
      <c r="D15" s="5">
        <v>50.0</v>
      </c>
      <c r="E15" s="5">
        <v>4.0</v>
      </c>
      <c r="F15" s="5">
        <v>10.0</v>
      </c>
      <c r="G15" s="5">
        <v>1941.0</v>
      </c>
      <c r="H15" s="5">
        <v>101000.0</v>
      </c>
      <c r="I15" s="5">
        <v>134884.0</v>
      </c>
      <c r="J15" s="5">
        <v>1.0</v>
      </c>
      <c r="L15" s="6">
        <v>9.0</v>
      </c>
      <c r="M15" s="14">
        <v>1000.0</v>
      </c>
      <c r="N15" s="14">
        <v>5.0</v>
      </c>
      <c r="O15" s="14">
        <v>1.0</v>
      </c>
      <c r="P15" s="14">
        <v>17.0</v>
      </c>
      <c r="Q15" s="14">
        <v>2.0</v>
      </c>
      <c r="R15" s="14">
        <v>2022.0</v>
      </c>
      <c r="S15" s="14">
        <v>18224.0</v>
      </c>
      <c r="T15" s="14">
        <v>1.0</v>
      </c>
      <c r="Y15" s="28">
        <f t="shared" si="1"/>
        <v>10242</v>
      </c>
      <c r="Z15" s="27">
        <v>3.0</v>
      </c>
    </row>
    <row r="16">
      <c r="C16" s="6">
        <v>10.0</v>
      </c>
      <c r="D16" s="5">
        <v>55.0</v>
      </c>
      <c r="E16" s="5">
        <v>5.0</v>
      </c>
      <c r="F16" s="5">
        <v>9.0</v>
      </c>
      <c r="G16" s="5">
        <v>1900.0</v>
      </c>
      <c r="H16" s="5">
        <v>111000.0</v>
      </c>
      <c r="I16" s="5">
        <v>186547.0</v>
      </c>
      <c r="J16" s="5">
        <v>1.0</v>
      </c>
      <c r="L16" s="6">
        <v>10.0</v>
      </c>
      <c r="M16" s="14">
        <v>1100.0</v>
      </c>
      <c r="N16" s="14">
        <v>35.0</v>
      </c>
      <c r="O16" s="14">
        <v>1.0</v>
      </c>
      <c r="P16" s="14">
        <v>2.0</v>
      </c>
      <c r="Q16" s="14">
        <v>8.0</v>
      </c>
      <c r="R16" s="14">
        <v>2020.0</v>
      </c>
      <c r="S16" s="14">
        <v>14933.0</v>
      </c>
      <c r="T16" s="14">
        <v>1.0</v>
      </c>
      <c r="Y16" s="28">
        <f t="shared" si="1"/>
        <v>0</v>
      </c>
      <c r="Z16" s="27">
        <v>4.0</v>
      </c>
    </row>
    <row r="17">
      <c r="C17" s="6">
        <v>11.0</v>
      </c>
      <c r="D17" s="5">
        <v>60.0</v>
      </c>
      <c r="E17" s="5">
        <v>11.0</v>
      </c>
      <c r="F17" s="5">
        <v>4.0</v>
      </c>
      <c r="G17" s="5">
        <v>1917.0</v>
      </c>
      <c r="H17" s="5">
        <v>121000.0</v>
      </c>
      <c r="I17" s="5">
        <v>181537.0</v>
      </c>
      <c r="J17" s="5">
        <v>1.0</v>
      </c>
      <c r="L17" s="6">
        <v>11.0</v>
      </c>
      <c r="M17" s="14">
        <v>1200.0</v>
      </c>
      <c r="N17" s="14">
        <v>25.0</v>
      </c>
      <c r="O17" s="14">
        <v>1.0</v>
      </c>
      <c r="P17" s="14">
        <v>7.0</v>
      </c>
      <c r="Q17" s="14">
        <v>7.0</v>
      </c>
      <c r="R17" s="14">
        <v>2020.0</v>
      </c>
      <c r="S17" s="14">
        <v>14626.0</v>
      </c>
      <c r="T17" s="14">
        <v>1.0</v>
      </c>
      <c r="Y17" s="28">
        <f t="shared" si="1"/>
        <v>0</v>
      </c>
      <c r="Z17" s="27">
        <v>5.0</v>
      </c>
    </row>
    <row r="18">
      <c r="C18" s="6">
        <v>12.0</v>
      </c>
      <c r="D18" s="5">
        <v>65.0</v>
      </c>
      <c r="E18" s="5">
        <v>24.0</v>
      </c>
      <c r="F18" s="5">
        <v>2.0</v>
      </c>
      <c r="G18" s="5">
        <v>2016.0</v>
      </c>
      <c r="H18" s="5">
        <v>131000.0</v>
      </c>
      <c r="I18" s="5">
        <v>155644.0</v>
      </c>
      <c r="J18" s="5">
        <v>1.0</v>
      </c>
      <c r="L18" s="6">
        <v>12.0</v>
      </c>
      <c r="M18" s="14">
        <v>1300.0</v>
      </c>
      <c r="N18" s="14">
        <v>5.0</v>
      </c>
      <c r="O18" s="14">
        <v>3.0</v>
      </c>
      <c r="P18" s="14">
        <v>15.0</v>
      </c>
      <c r="Q18" s="14">
        <v>12.0</v>
      </c>
      <c r="R18" s="14">
        <v>2021.0</v>
      </c>
      <c r="S18" s="14">
        <v>17531.0</v>
      </c>
      <c r="T18" s="14">
        <v>1.0</v>
      </c>
      <c r="Y18" s="28">
        <f t="shared" si="1"/>
        <v>11442</v>
      </c>
      <c r="Z18" s="27">
        <v>6.0</v>
      </c>
    </row>
    <row r="19">
      <c r="C19" s="6">
        <v>13.0</v>
      </c>
      <c r="D19" s="5">
        <v>70.0</v>
      </c>
      <c r="E19" s="5">
        <v>26.0</v>
      </c>
      <c r="F19" s="5">
        <v>7.0</v>
      </c>
      <c r="G19" s="5">
        <v>1960.0</v>
      </c>
      <c r="H19" s="5">
        <v>141000.0</v>
      </c>
      <c r="I19" s="5">
        <v>185800.0</v>
      </c>
      <c r="J19" s="5">
        <v>1.0</v>
      </c>
      <c r="L19" s="6">
        <v>13.0</v>
      </c>
      <c r="M19" s="14">
        <v>1400.0</v>
      </c>
      <c r="N19" s="14">
        <v>100.0</v>
      </c>
      <c r="O19" s="14">
        <v>3.0</v>
      </c>
      <c r="P19" s="14">
        <v>24.0</v>
      </c>
      <c r="Q19" s="14">
        <v>12.0</v>
      </c>
      <c r="R19" s="14">
        <v>2024.0</v>
      </c>
      <c r="S19" s="14">
        <v>15017.0</v>
      </c>
      <c r="T19" s="14">
        <v>1.0</v>
      </c>
      <c r="Y19" s="28">
        <f t="shared" si="1"/>
        <v>14721</v>
      </c>
      <c r="Z19" s="27">
        <v>7.0</v>
      </c>
    </row>
    <row r="20">
      <c r="C20" s="6">
        <v>14.0</v>
      </c>
      <c r="D20" s="5">
        <v>75.0</v>
      </c>
      <c r="E20" s="5">
        <v>8.0</v>
      </c>
      <c r="F20" s="5">
        <v>12.0</v>
      </c>
      <c r="G20" s="5">
        <v>1962.0</v>
      </c>
      <c r="H20" s="5">
        <v>151000.0</v>
      </c>
      <c r="I20" s="5">
        <v>114513.0</v>
      </c>
      <c r="J20" s="5">
        <v>1.0</v>
      </c>
      <c r="L20" s="6">
        <v>14.0</v>
      </c>
      <c r="M20" s="14">
        <v>1500.0</v>
      </c>
      <c r="N20" s="14">
        <v>35.0</v>
      </c>
      <c r="O20" s="14">
        <v>3.0</v>
      </c>
      <c r="P20" s="14">
        <v>26.0</v>
      </c>
      <c r="Q20" s="14">
        <v>9.0</v>
      </c>
      <c r="R20" s="14">
        <v>2022.0</v>
      </c>
      <c r="S20" s="14">
        <v>15520.0</v>
      </c>
      <c r="T20" s="14">
        <v>1.0</v>
      </c>
      <c r="Y20" s="28">
        <f t="shared" si="1"/>
        <v>0</v>
      </c>
      <c r="Z20" s="27">
        <v>8.0</v>
      </c>
    </row>
    <row r="21">
      <c r="C21" s="6">
        <v>15.0</v>
      </c>
      <c r="D21" s="5">
        <v>80.0</v>
      </c>
      <c r="E21" s="5">
        <v>30.0</v>
      </c>
      <c r="F21" s="5">
        <v>1.0</v>
      </c>
      <c r="G21" s="5">
        <v>1914.0</v>
      </c>
      <c r="H21" s="5">
        <v>161000.0</v>
      </c>
      <c r="I21" s="5">
        <v>143818.0</v>
      </c>
      <c r="J21" s="5">
        <v>1.0</v>
      </c>
      <c r="L21" s="6">
        <v>15.0</v>
      </c>
      <c r="M21" s="14">
        <v>1600.0</v>
      </c>
      <c r="N21" s="14">
        <v>25.0</v>
      </c>
      <c r="O21" s="14">
        <v>3.0</v>
      </c>
      <c r="P21" s="14">
        <v>13.0</v>
      </c>
      <c r="Q21" s="14">
        <v>12.0</v>
      </c>
      <c r="R21" s="14">
        <v>2020.0</v>
      </c>
      <c r="S21" s="14">
        <v>15715.0</v>
      </c>
      <c r="T21" s="14">
        <v>1.0</v>
      </c>
      <c r="Y21" s="28">
        <f t="shared" si="1"/>
        <v>15520</v>
      </c>
      <c r="Z21" s="27">
        <v>9.0</v>
      </c>
    </row>
    <row r="22">
      <c r="C22" s="6">
        <v>16.0</v>
      </c>
      <c r="D22" s="5">
        <v>85.0</v>
      </c>
      <c r="E22" s="5">
        <v>11.0</v>
      </c>
      <c r="F22" s="5">
        <v>2.0</v>
      </c>
      <c r="G22" s="5">
        <v>1999.0</v>
      </c>
      <c r="H22" s="5">
        <v>171000.0</v>
      </c>
      <c r="I22" s="5">
        <v>158903.0</v>
      </c>
      <c r="J22" s="5">
        <v>1.0</v>
      </c>
      <c r="L22" s="6">
        <v>16.0</v>
      </c>
      <c r="M22" s="14">
        <v>1700.0</v>
      </c>
      <c r="N22" s="14">
        <v>35.0</v>
      </c>
      <c r="O22" s="14">
        <v>2.0</v>
      </c>
      <c r="P22" s="14">
        <v>24.0</v>
      </c>
      <c r="Q22" s="14">
        <v>12.0</v>
      </c>
      <c r="R22" s="14">
        <v>2021.0</v>
      </c>
      <c r="S22" s="14">
        <v>15740.0</v>
      </c>
      <c r="T22" s="14">
        <v>1.0</v>
      </c>
      <c r="Y22" s="28">
        <f t="shared" si="1"/>
        <v>19400</v>
      </c>
      <c r="Z22" s="27">
        <v>10.0</v>
      </c>
    </row>
    <row r="23">
      <c r="C23" s="6">
        <v>17.0</v>
      </c>
      <c r="D23" s="5">
        <v>90.0</v>
      </c>
      <c r="E23" s="5">
        <v>14.0</v>
      </c>
      <c r="F23" s="5">
        <v>6.0</v>
      </c>
      <c r="G23" s="5">
        <v>1938.0</v>
      </c>
      <c r="H23" s="5">
        <v>181000.0</v>
      </c>
      <c r="I23" s="5">
        <v>187577.0</v>
      </c>
      <c r="J23" s="5">
        <v>1.0</v>
      </c>
      <c r="L23" s="6">
        <v>17.0</v>
      </c>
      <c r="M23" s="14">
        <v>1800.0</v>
      </c>
      <c r="N23" s="14">
        <v>34.0</v>
      </c>
      <c r="O23" s="14">
        <v>3.0</v>
      </c>
      <c r="P23" s="14">
        <v>25.0</v>
      </c>
      <c r="Q23" s="14">
        <v>7.0</v>
      </c>
      <c r="R23" s="14">
        <v>2020.0</v>
      </c>
      <c r="S23" s="14">
        <v>14721.0</v>
      </c>
      <c r="T23" s="14">
        <v>1.0</v>
      </c>
      <c r="Y23" s="28">
        <f t="shared" si="1"/>
        <v>13799</v>
      </c>
      <c r="Z23" s="27">
        <v>11.0</v>
      </c>
    </row>
    <row r="24">
      <c r="C24" s="6">
        <v>18.0</v>
      </c>
      <c r="D24" s="5">
        <v>95.0</v>
      </c>
      <c r="E24" s="5">
        <v>2.0</v>
      </c>
      <c r="F24" s="5">
        <v>8.0</v>
      </c>
      <c r="G24" s="5">
        <v>1976.0</v>
      </c>
      <c r="H24" s="5">
        <v>191000.0</v>
      </c>
      <c r="I24" s="5">
        <v>159280.0</v>
      </c>
      <c r="J24" s="5">
        <v>1.0</v>
      </c>
      <c r="L24" s="6">
        <v>18.0</v>
      </c>
      <c r="M24" s="14">
        <v>1900.0</v>
      </c>
      <c r="N24" s="14">
        <v>25.0</v>
      </c>
      <c r="O24" s="14">
        <v>3.0</v>
      </c>
      <c r="P24" s="14">
        <v>20.0</v>
      </c>
      <c r="Q24" s="14">
        <v>12.0</v>
      </c>
      <c r="R24" s="14">
        <v>2023.0</v>
      </c>
      <c r="S24" s="14">
        <v>11362.0</v>
      </c>
      <c r="T24" s="14">
        <v>1.0</v>
      </c>
      <c r="Y24" s="28">
        <f t="shared" si="1"/>
        <v>44608</v>
      </c>
      <c r="Z24" s="27">
        <v>12.0</v>
      </c>
    </row>
    <row r="25">
      <c r="C25" s="6">
        <v>19.0</v>
      </c>
      <c r="D25" s="5">
        <v>100.0</v>
      </c>
      <c r="E25" s="5">
        <v>27.0</v>
      </c>
      <c r="F25" s="5">
        <v>3.0</v>
      </c>
      <c r="G25" s="5">
        <v>1941.0</v>
      </c>
      <c r="H25" s="5">
        <v>201000.0</v>
      </c>
      <c r="I25" s="5">
        <v>145867.0</v>
      </c>
      <c r="J25" s="5">
        <v>1.0</v>
      </c>
      <c r="L25" s="6">
        <v>19.0</v>
      </c>
      <c r="M25" s="14">
        <v>2000.0</v>
      </c>
      <c r="N25" s="14">
        <v>34.0</v>
      </c>
      <c r="O25" s="14">
        <v>3.0</v>
      </c>
      <c r="P25" s="14">
        <v>20.0</v>
      </c>
      <c r="Q25" s="14">
        <v>6.0</v>
      </c>
      <c r="R25" s="14">
        <v>2021.0</v>
      </c>
      <c r="S25" s="14">
        <v>11442.0</v>
      </c>
      <c r="T25" s="14">
        <v>1.0</v>
      </c>
    </row>
    <row r="27">
      <c r="Q27" s="6" t="s">
        <v>46</v>
      </c>
    </row>
    <row r="28">
      <c r="M28" s="9" t="s">
        <v>9</v>
      </c>
    </row>
    <row r="29">
      <c r="D29" s="15" t="s">
        <v>7</v>
      </c>
      <c r="M29" s="13" t="s">
        <v>20</v>
      </c>
    </row>
    <row r="30">
      <c r="D30" s="4" t="s">
        <v>20</v>
      </c>
      <c r="M30" s="14">
        <f>M6</f>
        <v>100</v>
      </c>
    </row>
    <row r="31">
      <c r="D31" s="5">
        <f>+D6</f>
        <v>5</v>
      </c>
      <c r="M31" s="14">
        <f>N6</f>
        <v>5</v>
      </c>
    </row>
    <row r="32">
      <c r="D32" s="16">
        <f>+E6</f>
        <v>24</v>
      </c>
      <c r="M32" s="14">
        <f>O6</f>
        <v>3</v>
      </c>
    </row>
    <row r="33">
      <c r="D33" s="16">
        <f>+F6</f>
        <v>12</v>
      </c>
      <c r="M33" s="14">
        <f>P6</f>
        <v>8</v>
      </c>
    </row>
    <row r="34">
      <c r="D34" s="16">
        <f>+G6</f>
        <v>1924</v>
      </c>
      <c r="M34" s="14">
        <f>Q6</f>
        <v>10</v>
      </c>
    </row>
    <row r="35">
      <c r="D35" s="16">
        <f>+H6</f>
        <v>11000</v>
      </c>
      <c r="M35" s="14">
        <f>R6</f>
        <v>2020</v>
      </c>
    </row>
    <row r="36">
      <c r="D36" s="16">
        <f>+I6</f>
        <v>166689</v>
      </c>
      <c r="M36" s="14">
        <f>S6</f>
        <v>19400</v>
      </c>
    </row>
    <row r="37">
      <c r="D37" s="16">
        <f>+D7</f>
        <v>10</v>
      </c>
      <c r="M37" s="14">
        <f>M7</f>
        <v>200</v>
      </c>
    </row>
    <row r="38">
      <c r="D38" s="16">
        <f>+E7</f>
        <v>25</v>
      </c>
      <c r="M38" s="14">
        <f>N7</f>
        <v>25</v>
      </c>
    </row>
    <row r="39">
      <c r="D39" s="16">
        <f>+F7</f>
        <v>2</v>
      </c>
      <c r="M39" s="14">
        <f>O7</f>
        <v>1</v>
      </c>
    </row>
    <row r="40">
      <c r="D40" s="16">
        <f>+G7</f>
        <v>1911</v>
      </c>
      <c r="M40" s="14">
        <f>P7</f>
        <v>21</v>
      </c>
    </row>
    <row r="41">
      <c r="D41" s="16">
        <f>+H7</f>
        <v>21000</v>
      </c>
      <c r="M41" s="14">
        <f>Q7</f>
        <v>9</v>
      </c>
    </row>
    <row r="42">
      <c r="D42" s="16">
        <f>+I7</f>
        <v>151990</v>
      </c>
      <c r="M42" s="14">
        <f>R7</f>
        <v>2024</v>
      </c>
    </row>
    <row r="43">
      <c r="D43" s="16">
        <f>+D8</f>
        <v>15</v>
      </c>
      <c r="M43" s="14">
        <f>S7</f>
        <v>16991</v>
      </c>
    </row>
    <row r="44">
      <c r="D44" s="16">
        <f>+E8</f>
        <v>31</v>
      </c>
      <c r="M44" s="14">
        <f>M8</f>
        <v>300</v>
      </c>
    </row>
    <row r="45">
      <c r="D45" s="16">
        <f>+F8</f>
        <v>1</v>
      </c>
      <c r="M45" s="14">
        <f>N8</f>
        <v>5</v>
      </c>
    </row>
    <row r="46">
      <c r="D46" s="16">
        <f>+G8</f>
        <v>2024</v>
      </c>
      <c r="M46" s="14">
        <f>O8</f>
        <v>3</v>
      </c>
    </row>
    <row r="47">
      <c r="D47" s="16">
        <f>+H8</f>
        <v>31000</v>
      </c>
      <c r="M47" s="14">
        <f>P8</f>
        <v>28</v>
      </c>
    </row>
    <row r="48">
      <c r="D48" s="16">
        <f>+I8</f>
        <v>155022</v>
      </c>
      <c r="M48" s="14">
        <f>Q8</f>
        <v>3</v>
      </c>
    </row>
    <row r="49">
      <c r="D49" s="16">
        <f>+D9</f>
        <v>20</v>
      </c>
      <c r="M49" s="14">
        <f>R8</f>
        <v>2021</v>
      </c>
    </row>
    <row r="50">
      <c r="D50" s="16">
        <f>+E9</f>
        <v>26</v>
      </c>
      <c r="M50" s="14">
        <f>S8</f>
        <v>10242</v>
      </c>
    </row>
    <row r="51">
      <c r="D51" s="16">
        <f>+F9</f>
        <v>2</v>
      </c>
      <c r="M51" s="14">
        <f>M9</f>
        <v>400</v>
      </c>
    </row>
    <row r="52">
      <c r="D52" s="16">
        <f>+G9</f>
        <v>1974</v>
      </c>
      <c r="M52" s="14">
        <f>N9</f>
        <v>100</v>
      </c>
    </row>
    <row r="53">
      <c r="D53" s="16">
        <f>+H9</f>
        <v>41000</v>
      </c>
      <c r="M53" s="14">
        <f>O9</f>
        <v>1</v>
      </c>
    </row>
    <row r="54">
      <c r="D54" s="16">
        <f>+I9</f>
        <v>150194</v>
      </c>
      <c r="M54" s="14">
        <f>P9</f>
        <v>27</v>
      </c>
    </row>
    <row r="55">
      <c r="D55" s="16">
        <f>+D10</f>
        <v>25</v>
      </c>
      <c r="M55" s="14">
        <f>Q9</f>
        <v>1</v>
      </c>
    </row>
    <row r="56">
      <c r="D56" s="16">
        <f>+E10</f>
        <v>14</v>
      </c>
      <c r="M56" s="14">
        <f>R9</f>
        <v>2023</v>
      </c>
    </row>
    <row r="57">
      <c r="D57" s="16">
        <f>+F10</f>
        <v>4</v>
      </c>
      <c r="M57" s="14">
        <f>S9</f>
        <v>13588</v>
      </c>
    </row>
    <row r="58">
      <c r="D58" s="16">
        <f>+G10</f>
        <v>1966</v>
      </c>
      <c r="M58" s="14">
        <f>M10</f>
        <v>500</v>
      </c>
    </row>
    <row r="59">
      <c r="D59" s="16">
        <f>+H10</f>
        <v>51000</v>
      </c>
      <c r="M59" s="14">
        <f>N10</f>
        <v>5</v>
      </c>
    </row>
    <row r="60">
      <c r="D60" s="16">
        <f>+I10</f>
        <v>106556</v>
      </c>
      <c r="M60" s="14">
        <f>O10</f>
        <v>3</v>
      </c>
    </row>
    <row r="61">
      <c r="D61" s="16">
        <f>+D11</f>
        <v>30</v>
      </c>
      <c r="M61" s="14">
        <f>P10</f>
        <v>27</v>
      </c>
    </row>
    <row r="62">
      <c r="D62" s="16">
        <f>+E11</f>
        <v>20</v>
      </c>
      <c r="M62" s="14">
        <f>Q10</f>
        <v>2</v>
      </c>
    </row>
    <row r="63">
      <c r="D63" s="16">
        <f>+F11</f>
        <v>5</v>
      </c>
      <c r="M63" s="14">
        <f>R10</f>
        <v>2021</v>
      </c>
    </row>
    <row r="64">
      <c r="D64" s="16">
        <f>+G11</f>
        <v>1986</v>
      </c>
      <c r="M64" s="14">
        <f>S10</f>
        <v>15003</v>
      </c>
    </row>
    <row r="65">
      <c r="D65" s="16">
        <f>+H11</f>
        <v>61000</v>
      </c>
      <c r="M65" s="14">
        <f>M11</f>
        <v>600</v>
      </c>
    </row>
    <row r="66">
      <c r="D66" s="16">
        <f>+I11</f>
        <v>188906</v>
      </c>
      <c r="M66" s="14">
        <f>N11</f>
        <v>35</v>
      </c>
    </row>
    <row r="67">
      <c r="D67" s="16">
        <f>+D12</f>
        <v>35</v>
      </c>
      <c r="M67" s="14">
        <f>O11</f>
        <v>3</v>
      </c>
    </row>
    <row r="68">
      <c r="D68" s="16">
        <f>+E12</f>
        <v>16</v>
      </c>
      <c r="M68" s="14">
        <f>P11</f>
        <v>2</v>
      </c>
    </row>
    <row r="69">
      <c r="D69" s="16">
        <f>+F12</f>
        <v>7</v>
      </c>
      <c r="M69" s="14">
        <f>Q11</f>
        <v>11</v>
      </c>
    </row>
    <row r="70">
      <c r="D70" s="16">
        <f>+G12</f>
        <v>1935</v>
      </c>
      <c r="M70" s="14">
        <f>R11</f>
        <v>2021</v>
      </c>
    </row>
    <row r="71">
      <c r="D71" s="16">
        <f>+H12</f>
        <v>71000</v>
      </c>
      <c r="M71" s="14">
        <f>S11</f>
        <v>13799</v>
      </c>
    </row>
    <row r="72">
      <c r="D72" s="16">
        <f>+I12</f>
        <v>109036</v>
      </c>
      <c r="M72" s="14">
        <f>M12</f>
        <v>700</v>
      </c>
    </row>
    <row r="73">
      <c r="D73" s="16">
        <f>+D13</f>
        <v>40</v>
      </c>
      <c r="M73" s="14">
        <f>N12</f>
        <v>5</v>
      </c>
    </row>
    <row r="74">
      <c r="D74" s="16">
        <f>+E13</f>
        <v>28</v>
      </c>
      <c r="M74" s="14">
        <f>O12</f>
        <v>1</v>
      </c>
    </row>
    <row r="75">
      <c r="D75" s="16">
        <f>+F13</f>
        <v>3</v>
      </c>
      <c r="M75" s="14">
        <f>P12</f>
        <v>23</v>
      </c>
    </row>
    <row r="76">
      <c r="D76" s="16">
        <f>+G13</f>
        <v>1935</v>
      </c>
      <c r="M76" s="14">
        <f>Q12</f>
        <v>9</v>
      </c>
    </row>
    <row r="77">
      <c r="D77" s="16">
        <f>+H13</f>
        <v>81000</v>
      </c>
      <c r="M77" s="14">
        <f>R12</f>
        <v>2024</v>
      </c>
    </row>
    <row r="78">
      <c r="D78" s="16">
        <f>+I13</f>
        <v>150219</v>
      </c>
      <c r="M78" s="14">
        <f>S12</f>
        <v>12336</v>
      </c>
    </row>
    <row r="79">
      <c r="D79" s="16">
        <f>+D14</f>
        <v>45</v>
      </c>
      <c r="M79" s="14">
        <f>M13</f>
        <v>800</v>
      </c>
    </row>
    <row r="80">
      <c r="D80" s="16">
        <f>+E14</f>
        <v>3</v>
      </c>
      <c r="M80" s="14">
        <f>N13</f>
        <v>25</v>
      </c>
    </row>
    <row r="81">
      <c r="D81" s="16">
        <f>+F14</f>
        <v>10</v>
      </c>
      <c r="M81" s="14">
        <f>O13</f>
        <v>3</v>
      </c>
    </row>
    <row r="82">
      <c r="D82" s="16">
        <f>+G14</f>
        <v>2023</v>
      </c>
      <c r="M82" s="14">
        <f>P13</f>
        <v>20</v>
      </c>
    </row>
    <row r="83">
      <c r="D83" s="16">
        <f>+H14</f>
        <v>91000</v>
      </c>
      <c r="M83" s="14">
        <f>Q13</f>
        <v>2</v>
      </c>
    </row>
    <row r="84">
      <c r="D84" s="16">
        <f>+I14</f>
        <v>163098</v>
      </c>
      <c r="M84" s="14">
        <f>R13</f>
        <v>2020</v>
      </c>
    </row>
    <row r="85">
      <c r="D85" s="16">
        <f>+D15</f>
        <v>50</v>
      </c>
      <c r="M85" s="14">
        <f>S13</f>
        <v>12680</v>
      </c>
    </row>
    <row r="86">
      <c r="D86" s="16">
        <f>+E15</f>
        <v>4</v>
      </c>
      <c r="M86" s="14">
        <f>M14</f>
        <v>900</v>
      </c>
    </row>
    <row r="87">
      <c r="D87" s="16">
        <f>+F15</f>
        <v>10</v>
      </c>
      <c r="M87" s="14">
        <f>N14</f>
        <v>100</v>
      </c>
    </row>
    <row r="88">
      <c r="D88" s="16">
        <f>+G15</f>
        <v>1941</v>
      </c>
      <c r="M88" s="14">
        <f>O14</f>
        <v>3</v>
      </c>
    </row>
    <row r="89">
      <c r="D89" s="16">
        <f>+H15</f>
        <v>101000</v>
      </c>
      <c r="M89" s="14">
        <f>P14</f>
        <v>13</v>
      </c>
    </row>
    <row r="90">
      <c r="D90" s="16">
        <f>+I15</f>
        <v>134884</v>
      </c>
      <c r="M90" s="14">
        <f>Q14</f>
        <v>6</v>
      </c>
    </row>
    <row r="91">
      <c r="D91" s="16">
        <f>+D16</f>
        <v>55</v>
      </c>
      <c r="M91" s="14">
        <f>R14</f>
        <v>2024</v>
      </c>
    </row>
    <row r="92">
      <c r="D92" s="16">
        <f>+E16</f>
        <v>5</v>
      </c>
      <c r="M92" s="14">
        <f>S14</f>
        <v>11137</v>
      </c>
    </row>
    <row r="93">
      <c r="D93" s="16">
        <f>+F16</f>
        <v>9</v>
      </c>
      <c r="M93" s="14">
        <f>M15</f>
        <v>1000</v>
      </c>
    </row>
    <row r="94">
      <c r="D94" s="16">
        <f>+G16</f>
        <v>1900</v>
      </c>
      <c r="M94" s="14">
        <f>N15</f>
        <v>5</v>
      </c>
    </row>
    <row r="95">
      <c r="D95" s="16">
        <f>+H16</f>
        <v>111000</v>
      </c>
      <c r="M95" s="14">
        <f>O15</f>
        <v>1</v>
      </c>
    </row>
    <row r="96">
      <c r="D96" s="16">
        <f>+I16</f>
        <v>186547</v>
      </c>
      <c r="M96" s="14">
        <f>P15</f>
        <v>17</v>
      </c>
    </row>
    <row r="97">
      <c r="D97" s="16">
        <f>+D17</f>
        <v>60</v>
      </c>
      <c r="M97" s="14">
        <f>Q15</f>
        <v>2</v>
      </c>
    </row>
    <row r="98">
      <c r="D98" s="16">
        <f>+E17</f>
        <v>11</v>
      </c>
      <c r="M98" s="14">
        <f>R15</f>
        <v>2022</v>
      </c>
    </row>
    <row r="99">
      <c r="D99" s="16">
        <f>+F17</f>
        <v>4</v>
      </c>
      <c r="M99" s="14">
        <f>S15</f>
        <v>18224</v>
      </c>
    </row>
    <row r="100">
      <c r="D100" s="16">
        <f>+G17</f>
        <v>1917</v>
      </c>
      <c r="M100" s="14">
        <f>M16</f>
        <v>1100</v>
      </c>
    </row>
    <row r="101">
      <c r="D101" s="16">
        <f>+H17</f>
        <v>121000</v>
      </c>
      <c r="M101" s="14">
        <f>N16</f>
        <v>35</v>
      </c>
    </row>
    <row r="102">
      <c r="D102" s="16">
        <f>+I17</f>
        <v>181537</v>
      </c>
      <c r="M102" s="14">
        <f>O16</f>
        <v>1</v>
      </c>
    </row>
    <row r="103">
      <c r="D103" s="16">
        <f>+D18</f>
        <v>65</v>
      </c>
      <c r="M103" s="14">
        <f>P16</f>
        <v>2</v>
      </c>
    </row>
    <row r="104">
      <c r="D104" s="16">
        <f>+E18</f>
        <v>24</v>
      </c>
      <c r="M104" s="14">
        <f>Q16</f>
        <v>8</v>
      </c>
    </row>
    <row r="105">
      <c r="D105" s="16">
        <f>+F18</f>
        <v>2</v>
      </c>
      <c r="M105" s="14">
        <f>R16</f>
        <v>2020</v>
      </c>
    </row>
    <row r="106">
      <c r="D106" s="16">
        <f>+G18</f>
        <v>2016</v>
      </c>
      <c r="M106" s="14">
        <f>S16</f>
        <v>14933</v>
      </c>
    </row>
    <row r="107">
      <c r="D107" s="16">
        <f>+H18</f>
        <v>131000</v>
      </c>
      <c r="M107" s="14">
        <f>M17</f>
        <v>1200</v>
      </c>
    </row>
    <row r="108">
      <c r="D108" s="16">
        <f>+I18</f>
        <v>155644</v>
      </c>
      <c r="M108" s="14">
        <f>N17</f>
        <v>25</v>
      </c>
    </row>
    <row r="109">
      <c r="D109" s="16">
        <f>+D19</f>
        <v>70</v>
      </c>
      <c r="M109" s="14">
        <f>O17</f>
        <v>1</v>
      </c>
    </row>
    <row r="110">
      <c r="D110" s="16">
        <f>+E19</f>
        <v>26</v>
      </c>
      <c r="M110" s="14">
        <f>P17</f>
        <v>7</v>
      </c>
    </row>
    <row r="111">
      <c r="D111" s="16">
        <f>+F19</f>
        <v>7</v>
      </c>
      <c r="M111" s="14">
        <f>Q17</f>
        <v>7</v>
      </c>
    </row>
    <row r="112">
      <c r="D112" s="16">
        <f>+G19</f>
        <v>1960</v>
      </c>
      <c r="M112" s="14">
        <f>R17</f>
        <v>2020</v>
      </c>
    </row>
    <row r="113">
      <c r="D113" s="16">
        <f>+H19</f>
        <v>141000</v>
      </c>
      <c r="M113" s="14">
        <f>S17</f>
        <v>14626</v>
      </c>
    </row>
    <row r="114">
      <c r="D114" s="16">
        <f>+I19</f>
        <v>185800</v>
      </c>
      <c r="M114" s="14">
        <f>M18</f>
        <v>1300</v>
      </c>
    </row>
    <row r="115">
      <c r="D115" s="16">
        <f>+D20</f>
        <v>75</v>
      </c>
      <c r="M115" s="14">
        <f>N18</f>
        <v>5</v>
      </c>
    </row>
    <row r="116">
      <c r="D116" s="16">
        <f>+E20</f>
        <v>8</v>
      </c>
      <c r="M116" s="14">
        <f>O18</f>
        <v>3</v>
      </c>
    </row>
    <row r="117">
      <c r="D117" s="16">
        <f>+F20</f>
        <v>12</v>
      </c>
      <c r="M117" s="14">
        <f>P18</f>
        <v>15</v>
      </c>
    </row>
    <row r="118">
      <c r="D118" s="16">
        <f>+G20</f>
        <v>1962</v>
      </c>
      <c r="M118" s="14">
        <f>Q18</f>
        <v>12</v>
      </c>
    </row>
    <row r="119">
      <c r="D119" s="16">
        <f>+H20</f>
        <v>151000</v>
      </c>
      <c r="M119" s="14">
        <f>R18</f>
        <v>2021</v>
      </c>
    </row>
    <row r="120">
      <c r="D120" s="16">
        <f>+I20</f>
        <v>114513</v>
      </c>
      <c r="M120" s="14">
        <f>S18</f>
        <v>17531</v>
      </c>
    </row>
    <row r="121">
      <c r="D121" s="16">
        <f>+D21</f>
        <v>80</v>
      </c>
      <c r="M121" s="14">
        <f>M19</f>
        <v>1400</v>
      </c>
    </row>
    <row r="122">
      <c r="D122" s="16">
        <f>+E21</f>
        <v>30</v>
      </c>
      <c r="M122" s="14">
        <f>N19</f>
        <v>100</v>
      </c>
    </row>
    <row r="123">
      <c r="D123" s="16">
        <f>+F21</f>
        <v>1</v>
      </c>
      <c r="M123" s="14">
        <f>O19</f>
        <v>3</v>
      </c>
    </row>
    <row r="124">
      <c r="D124" s="16">
        <f>+G21</f>
        <v>1914</v>
      </c>
      <c r="M124" s="14">
        <f>P19</f>
        <v>24</v>
      </c>
    </row>
    <row r="125">
      <c r="D125" s="16">
        <f>+H21</f>
        <v>161000</v>
      </c>
      <c r="M125" s="14">
        <f>Q19</f>
        <v>12</v>
      </c>
    </row>
    <row r="126">
      <c r="D126" s="16">
        <f>+I21</f>
        <v>143818</v>
      </c>
      <c r="M126" s="14">
        <f>R19</f>
        <v>2024</v>
      </c>
    </row>
    <row r="127">
      <c r="D127" s="16">
        <f>+D22</f>
        <v>85</v>
      </c>
      <c r="M127" s="14">
        <f>S19</f>
        <v>15017</v>
      </c>
    </row>
    <row r="128">
      <c r="D128" s="16">
        <f>+E22</f>
        <v>11</v>
      </c>
      <c r="M128" s="14">
        <f>M20</f>
        <v>1500</v>
      </c>
    </row>
    <row r="129">
      <c r="D129" s="16">
        <f>+F22</f>
        <v>2</v>
      </c>
      <c r="M129" s="14">
        <f>N20</f>
        <v>35</v>
      </c>
    </row>
    <row r="130">
      <c r="D130" s="16">
        <f>+G22</f>
        <v>1999</v>
      </c>
      <c r="M130" s="14">
        <f>O20</f>
        <v>3</v>
      </c>
    </row>
    <row r="131">
      <c r="D131" s="16">
        <f>+H22</f>
        <v>171000</v>
      </c>
      <c r="M131" s="14">
        <f>P20</f>
        <v>26</v>
      </c>
    </row>
    <row r="132">
      <c r="D132" s="16">
        <f>+I22</f>
        <v>158903</v>
      </c>
      <c r="M132" s="14">
        <f>Q20</f>
        <v>9</v>
      </c>
    </row>
    <row r="133">
      <c r="D133" s="16">
        <f>+D23</f>
        <v>90</v>
      </c>
      <c r="M133" s="14">
        <f>R20</f>
        <v>2022</v>
      </c>
    </row>
    <row r="134">
      <c r="D134" s="16">
        <f>+E23</f>
        <v>14</v>
      </c>
      <c r="M134" s="14">
        <f>S20</f>
        <v>15520</v>
      </c>
    </row>
    <row r="135">
      <c r="D135" s="16">
        <f>+F23</f>
        <v>6</v>
      </c>
      <c r="M135" s="14">
        <f>M21</f>
        <v>1600</v>
      </c>
    </row>
    <row r="136">
      <c r="D136" s="16">
        <f>+G23</f>
        <v>1938</v>
      </c>
      <c r="M136" s="14">
        <f>N21</f>
        <v>25</v>
      </c>
    </row>
    <row r="137">
      <c r="D137" s="16">
        <f>+H23</f>
        <v>181000</v>
      </c>
      <c r="M137" s="14">
        <f>O21</f>
        <v>3</v>
      </c>
    </row>
    <row r="138">
      <c r="D138" s="16">
        <f>+I23</f>
        <v>187577</v>
      </c>
      <c r="M138" s="14">
        <f>P21</f>
        <v>13</v>
      </c>
    </row>
    <row r="139">
      <c r="D139" s="16">
        <f>+D24</f>
        <v>95</v>
      </c>
      <c r="M139" s="14">
        <f>Q21</f>
        <v>12</v>
      </c>
    </row>
    <row r="140">
      <c r="D140" s="16">
        <f>+E24</f>
        <v>2</v>
      </c>
      <c r="M140" s="14">
        <f>R21</f>
        <v>2020</v>
      </c>
    </row>
    <row r="141">
      <c r="D141" s="16">
        <f>+F24</f>
        <v>8</v>
      </c>
      <c r="M141" s="14">
        <f>S21</f>
        <v>15715</v>
      </c>
    </row>
    <row r="142">
      <c r="D142" s="16">
        <f>+G24</f>
        <v>1976</v>
      </c>
      <c r="M142" s="14">
        <f>M22</f>
        <v>1700</v>
      </c>
    </row>
    <row r="143">
      <c r="D143" s="16">
        <f>+H24</f>
        <v>191000</v>
      </c>
      <c r="M143" s="14">
        <f>N22</f>
        <v>35</v>
      </c>
    </row>
    <row r="144">
      <c r="D144" s="16">
        <f>+I24</f>
        <v>159280</v>
      </c>
      <c r="M144" s="14">
        <f>O22</f>
        <v>2</v>
      </c>
    </row>
    <row r="145">
      <c r="D145" s="16">
        <f>+D25</f>
        <v>100</v>
      </c>
      <c r="M145" s="14">
        <f>P22</f>
        <v>24</v>
      </c>
    </row>
    <row r="146">
      <c r="D146" s="16">
        <f>+E25</f>
        <v>27</v>
      </c>
      <c r="M146" s="14">
        <f>Q22</f>
        <v>12</v>
      </c>
    </row>
    <row r="147">
      <c r="D147" s="16">
        <f>+F25</f>
        <v>3</v>
      </c>
      <c r="M147" s="14">
        <f>R22</f>
        <v>2021</v>
      </c>
    </row>
    <row r="148">
      <c r="D148" s="16">
        <f>+G25</f>
        <v>1941</v>
      </c>
      <c r="M148" s="14">
        <f>S22</f>
        <v>15740</v>
      </c>
    </row>
    <row r="149">
      <c r="D149" s="16">
        <f>+H25</f>
        <v>201000</v>
      </c>
      <c r="M149" s="14">
        <f>M23</f>
        <v>1800</v>
      </c>
    </row>
    <row r="150">
      <c r="D150" s="16">
        <f>+I25</f>
        <v>145867</v>
      </c>
      <c r="M150" s="14">
        <f>N23</f>
        <v>34</v>
      </c>
    </row>
    <row r="151">
      <c r="M151" s="14">
        <f>O23</f>
        <v>3</v>
      </c>
    </row>
    <row r="152">
      <c r="M152" s="14">
        <f>P23</f>
        <v>25</v>
      </c>
    </row>
    <row r="153">
      <c r="M153" s="14">
        <f>Q23</f>
        <v>7</v>
      </c>
    </row>
    <row r="154">
      <c r="M154" s="14">
        <f>R23</f>
        <v>2020</v>
      </c>
    </row>
    <row r="155">
      <c r="M155" s="14">
        <f>S23</f>
        <v>14721</v>
      </c>
    </row>
    <row r="156">
      <c r="M156" s="14">
        <f>M24</f>
        <v>1900</v>
      </c>
    </row>
    <row r="157">
      <c r="M157" s="14">
        <f>N24</f>
        <v>25</v>
      </c>
    </row>
    <row r="158">
      <c r="M158" s="14">
        <f>O24</f>
        <v>3</v>
      </c>
    </row>
    <row r="159">
      <c r="M159" s="14">
        <f>P24</f>
        <v>20</v>
      </c>
    </row>
    <row r="160">
      <c r="M160" s="14">
        <f>Q24</f>
        <v>12</v>
      </c>
    </row>
    <row r="161">
      <c r="M161" s="14">
        <f>R24</f>
        <v>2023</v>
      </c>
    </row>
    <row r="162">
      <c r="M162" s="14">
        <f>S24</f>
        <v>11362</v>
      </c>
    </row>
    <row r="163">
      <c r="M163" s="14">
        <f>M25</f>
        <v>2000</v>
      </c>
    </row>
    <row r="164">
      <c r="M164" s="14">
        <f>N25</f>
        <v>34</v>
      </c>
    </row>
    <row r="165">
      <c r="M165" s="14">
        <f>O25</f>
        <v>3</v>
      </c>
    </row>
    <row r="166">
      <c r="M166" s="14">
        <f>P25</f>
        <v>20</v>
      </c>
    </row>
    <row r="167">
      <c r="M167" s="14">
        <f>Q25</f>
        <v>6</v>
      </c>
    </row>
    <row r="168">
      <c r="M168" s="14">
        <f>R25</f>
        <v>2021</v>
      </c>
    </row>
    <row r="169">
      <c r="M169" s="14">
        <f>S25</f>
        <v>11442</v>
      </c>
    </row>
  </sheetData>
  <mergeCells count="2">
    <mergeCell ref="E4:G4"/>
    <mergeCell ref="P4:R4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4.38"/>
    <col customWidth="1" min="13" max="13" width="14.13"/>
    <col customWidth="1" min="14" max="14" width="14.38"/>
    <col customWidth="1" min="15" max="15" width="15.88"/>
    <col customWidth="1" min="17" max="17" width="13.25"/>
    <col customWidth="1" min="19" max="19" width="13.25"/>
    <col customWidth="1" min="34" max="34" width="21.75"/>
  </cols>
  <sheetData>
    <row r="3">
      <c r="D3" s="9" t="s">
        <v>7</v>
      </c>
    </row>
    <row r="4">
      <c r="E4" s="1" t="s">
        <v>0</v>
      </c>
      <c r="F4" s="2"/>
      <c r="G4" s="3"/>
      <c r="M4" s="9" t="s">
        <v>9</v>
      </c>
      <c r="P4" s="11" t="s">
        <v>11</v>
      </c>
      <c r="Q4" s="2"/>
      <c r="R4" s="3"/>
    </row>
    <row r="5">
      <c r="C5" s="12" t="s">
        <v>12</v>
      </c>
      <c r="D5" s="4" t="s">
        <v>13</v>
      </c>
      <c r="E5" s="4" t="s">
        <v>1</v>
      </c>
      <c r="F5" s="4" t="s">
        <v>2</v>
      </c>
      <c r="G5" s="4" t="s">
        <v>3</v>
      </c>
      <c r="H5" s="4" t="s">
        <v>4</v>
      </c>
      <c r="I5" s="4" t="s">
        <v>14</v>
      </c>
      <c r="J5" s="4" t="s">
        <v>15</v>
      </c>
      <c r="L5" s="12" t="s">
        <v>12</v>
      </c>
      <c r="M5" s="13" t="s">
        <v>16</v>
      </c>
      <c r="N5" s="13" t="s">
        <v>17</v>
      </c>
      <c r="O5" s="13" t="s">
        <v>18</v>
      </c>
      <c r="P5" s="13" t="s">
        <v>1</v>
      </c>
      <c r="Q5" s="13" t="s">
        <v>2</v>
      </c>
      <c r="R5" s="13" t="s">
        <v>3</v>
      </c>
      <c r="S5" s="13" t="s">
        <v>19</v>
      </c>
      <c r="T5" s="13" t="s">
        <v>15</v>
      </c>
    </row>
    <row r="6">
      <c r="C6" s="6">
        <v>0.0</v>
      </c>
      <c r="D6" s="5">
        <v>5.0</v>
      </c>
      <c r="E6" s="5">
        <v>24.0</v>
      </c>
      <c r="F6" s="5">
        <v>12.0</v>
      </c>
      <c r="G6" s="5">
        <v>1924.0</v>
      </c>
      <c r="H6" s="5">
        <v>11000.0</v>
      </c>
      <c r="I6" s="5">
        <v>166689.0</v>
      </c>
      <c r="J6" s="5">
        <v>1.0</v>
      </c>
      <c r="L6" s="6">
        <v>0.0</v>
      </c>
      <c r="M6" s="14">
        <v>100.0</v>
      </c>
      <c r="N6" s="14">
        <v>5.0</v>
      </c>
      <c r="O6" s="14">
        <v>3.0</v>
      </c>
      <c r="P6" s="14">
        <v>8.0</v>
      </c>
      <c r="Q6" s="14">
        <v>10.0</v>
      </c>
      <c r="R6" s="14">
        <v>2020.0</v>
      </c>
      <c r="S6" s="14">
        <v>19400.0</v>
      </c>
      <c r="T6" s="14">
        <v>1.0</v>
      </c>
    </row>
    <row r="7">
      <c r="C7" s="6">
        <v>1.0</v>
      </c>
      <c r="D7" s="5">
        <v>10.0</v>
      </c>
      <c r="E7" s="5">
        <v>25.0</v>
      </c>
      <c r="F7" s="5">
        <v>2.0</v>
      </c>
      <c r="G7" s="5">
        <v>1911.0</v>
      </c>
      <c r="H7" s="5">
        <v>21000.0</v>
      </c>
      <c r="I7" s="5">
        <v>151990.0</v>
      </c>
      <c r="J7" s="5">
        <v>1.0</v>
      </c>
      <c r="L7" s="6">
        <v>1.0</v>
      </c>
      <c r="M7" s="14">
        <v>200.0</v>
      </c>
      <c r="N7" s="14">
        <v>25.0</v>
      </c>
      <c r="O7" s="14">
        <v>1.0</v>
      </c>
      <c r="P7" s="14">
        <v>21.0</v>
      </c>
      <c r="Q7" s="14">
        <v>9.0</v>
      </c>
      <c r="R7" s="14">
        <v>2024.0</v>
      </c>
      <c r="S7" s="14">
        <v>16991.0</v>
      </c>
      <c r="T7" s="14">
        <v>1.0</v>
      </c>
    </row>
    <row r="8">
      <c r="C8" s="6">
        <v>2.0</v>
      </c>
      <c r="D8" s="5">
        <v>15.0</v>
      </c>
      <c r="E8" s="5">
        <v>31.0</v>
      </c>
      <c r="F8" s="5">
        <v>1.0</v>
      </c>
      <c r="G8" s="5">
        <v>2024.0</v>
      </c>
      <c r="H8" s="5">
        <v>31000.0</v>
      </c>
      <c r="I8" s="5">
        <v>155022.0</v>
      </c>
      <c r="J8" s="5">
        <v>1.0</v>
      </c>
      <c r="L8" s="6">
        <v>2.0</v>
      </c>
      <c r="M8" s="14">
        <v>300.0</v>
      </c>
      <c r="N8" s="14">
        <v>5.0</v>
      </c>
      <c r="O8" s="14">
        <v>3.0</v>
      </c>
      <c r="P8" s="14">
        <v>28.0</v>
      </c>
      <c r="Q8" s="14">
        <v>3.0</v>
      </c>
      <c r="R8" s="14">
        <v>2021.0</v>
      </c>
      <c r="S8" s="14">
        <v>10242.0</v>
      </c>
      <c r="T8" s="14">
        <v>1.0</v>
      </c>
    </row>
    <row r="9">
      <c r="C9" s="6">
        <v>3.0</v>
      </c>
      <c r="D9" s="5">
        <v>20.0</v>
      </c>
      <c r="E9" s="5">
        <v>26.0</v>
      </c>
      <c r="F9" s="5">
        <v>2.0</v>
      </c>
      <c r="G9" s="5">
        <v>1974.0</v>
      </c>
      <c r="H9" s="5">
        <v>41000.0</v>
      </c>
      <c r="I9" s="5">
        <v>150194.0</v>
      </c>
      <c r="J9" s="5">
        <v>1.0</v>
      </c>
      <c r="L9" s="6">
        <v>3.0</v>
      </c>
      <c r="M9" s="14">
        <v>400.0</v>
      </c>
      <c r="N9" s="14">
        <v>100.0</v>
      </c>
      <c r="O9" s="14">
        <v>1.0</v>
      </c>
      <c r="P9" s="14">
        <v>27.0</v>
      </c>
      <c r="Q9" s="14">
        <v>1.0</v>
      </c>
      <c r="R9" s="14">
        <v>2023.0</v>
      </c>
      <c r="S9" s="14">
        <v>13588.0</v>
      </c>
      <c r="T9" s="14">
        <v>1.0</v>
      </c>
    </row>
    <row r="10">
      <c r="C10" s="6">
        <v>4.0</v>
      </c>
      <c r="D10" s="5">
        <v>25.0</v>
      </c>
      <c r="E10" s="5">
        <v>14.0</v>
      </c>
      <c r="F10" s="5">
        <v>4.0</v>
      </c>
      <c r="G10" s="5">
        <v>1966.0</v>
      </c>
      <c r="H10" s="5">
        <v>51000.0</v>
      </c>
      <c r="I10" s="5">
        <v>106556.0</v>
      </c>
      <c r="J10" s="5">
        <v>1.0</v>
      </c>
      <c r="L10" s="6">
        <v>4.0</v>
      </c>
      <c r="M10" s="14">
        <v>500.0</v>
      </c>
      <c r="N10" s="14">
        <v>5.0</v>
      </c>
      <c r="O10" s="14">
        <v>3.0</v>
      </c>
      <c r="P10" s="14">
        <v>27.0</v>
      </c>
      <c r="Q10" s="14">
        <v>2.0</v>
      </c>
      <c r="R10" s="14">
        <v>2021.0</v>
      </c>
      <c r="S10" s="14">
        <v>15003.0</v>
      </c>
      <c r="T10" s="14">
        <v>1.0</v>
      </c>
    </row>
    <row r="11">
      <c r="C11" s="6">
        <v>5.0</v>
      </c>
      <c r="D11" s="5">
        <v>30.0</v>
      </c>
      <c r="E11" s="5">
        <v>20.0</v>
      </c>
      <c r="F11" s="5">
        <v>5.0</v>
      </c>
      <c r="G11" s="5">
        <v>1986.0</v>
      </c>
      <c r="H11" s="5">
        <v>61000.0</v>
      </c>
      <c r="I11" s="5">
        <v>188906.0</v>
      </c>
      <c r="J11" s="5">
        <v>1.0</v>
      </c>
      <c r="L11" s="6">
        <v>5.0</v>
      </c>
      <c r="M11" s="14">
        <v>600.0</v>
      </c>
      <c r="N11" s="14">
        <v>35.0</v>
      </c>
      <c r="O11" s="14">
        <v>3.0</v>
      </c>
      <c r="P11" s="14">
        <v>2.0</v>
      </c>
      <c r="Q11" s="14">
        <v>11.0</v>
      </c>
      <c r="R11" s="14">
        <v>2021.0</v>
      </c>
      <c r="S11" s="14">
        <v>13799.0</v>
      </c>
      <c r="T11" s="14">
        <v>1.0</v>
      </c>
    </row>
    <row r="12">
      <c r="C12" s="6">
        <v>6.0</v>
      </c>
      <c r="D12" s="5">
        <v>35.0</v>
      </c>
      <c r="E12" s="5">
        <v>16.0</v>
      </c>
      <c r="F12" s="5">
        <v>7.0</v>
      </c>
      <c r="G12" s="5">
        <v>1935.0</v>
      </c>
      <c r="H12" s="5">
        <v>71000.0</v>
      </c>
      <c r="I12" s="5">
        <v>109036.0</v>
      </c>
      <c r="J12" s="5">
        <v>1.0</v>
      </c>
      <c r="L12" s="6">
        <v>6.0</v>
      </c>
      <c r="M12" s="14">
        <v>700.0</v>
      </c>
      <c r="N12" s="14">
        <v>5.0</v>
      </c>
      <c r="O12" s="14">
        <v>1.0</v>
      </c>
      <c r="P12" s="14">
        <v>23.0</v>
      </c>
      <c r="Q12" s="14">
        <v>9.0</v>
      </c>
      <c r="R12" s="14">
        <v>2024.0</v>
      </c>
      <c r="S12" s="14">
        <v>12336.0</v>
      </c>
      <c r="T12" s="14">
        <v>1.0</v>
      </c>
    </row>
    <row r="13">
      <c r="C13" s="6">
        <v>7.0</v>
      </c>
      <c r="D13" s="5">
        <v>40.0</v>
      </c>
      <c r="E13" s="5">
        <v>28.0</v>
      </c>
      <c r="F13" s="5">
        <v>3.0</v>
      </c>
      <c r="G13" s="5">
        <v>1935.0</v>
      </c>
      <c r="H13" s="5">
        <v>81000.0</v>
      </c>
      <c r="I13" s="5">
        <v>150219.0</v>
      </c>
      <c r="J13" s="5">
        <v>1.0</v>
      </c>
      <c r="L13" s="6">
        <v>7.0</v>
      </c>
      <c r="M13" s="14">
        <v>800.0</v>
      </c>
      <c r="N13" s="14">
        <v>25.0</v>
      </c>
      <c r="O13" s="14">
        <v>3.0</v>
      </c>
      <c r="P13" s="14">
        <v>20.0</v>
      </c>
      <c r="Q13" s="14">
        <v>2.0</v>
      </c>
      <c r="R13" s="14">
        <v>2020.0</v>
      </c>
      <c r="S13" s="14">
        <v>12680.0</v>
      </c>
      <c r="T13" s="14">
        <v>1.0</v>
      </c>
    </row>
    <row r="14">
      <c r="C14" s="6">
        <v>8.0</v>
      </c>
      <c r="D14" s="5">
        <v>45.0</v>
      </c>
      <c r="E14" s="5">
        <v>3.0</v>
      </c>
      <c r="F14" s="5">
        <v>10.0</v>
      </c>
      <c r="G14" s="5">
        <v>2023.0</v>
      </c>
      <c r="H14" s="5">
        <v>91000.0</v>
      </c>
      <c r="I14" s="5">
        <v>163098.0</v>
      </c>
      <c r="J14" s="5">
        <v>1.0</v>
      </c>
      <c r="L14" s="6">
        <v>8.0</v>
      </c>
      <c r="M14" s="14">
        <v>900.0</v>
      </c>
      <c r="N14" s="14">
        <v>100.0</v>
      </c>
      <c r="O14" s="14">
        <v>3.0</v>
      </c>
      <c r="P14" s="14">
        <v>13.0</v>
      </c>
      <c r="Q14" s="14">
        <v>6.0</v>
      </c>
      <c r="R14" s="14">
        <v>2024.0</v>
      </c>
      <c r="S14" s="14">
        <v>11137.0</v>
      </c>
      <c r="T14" s="14">
        <v>1.0</v>
      </c>
    </row>
    <row r="15">
      <c r="C15" s="6">
        <v>9.0</v>
      </c>
      <c r="D15" s="5">
        <v>50.0</v>
      </c>
      <c r="E15" s="5">
        <v>4.0</v>
      </c>
      <c r="F15" s="5">
        <v>10.0</v>
      </c>
      <c r="G15" s="5">
        <v>1941.0</v>
      </c>
      <c r="H15" s="5">
        <v>101000.0</v>
      </c>
      <c r="I15" s="5">
        <v>134884.0</v>
      </c>
      <c r="J15" s="5">
        <v>1.0</v>
      </c>
      <c r="L15" s="6">
        <v>9.0</v>
      </c>
      <c r="M15" s="14">
        <v>1000.0</v>
      </c>
      <c r="N15" s="14">
        <v>5.0</v>
      </c>
      <c r="O15" s="14">
        <v>1.0</v>
      </c>
      <c r="P15" s="14">
        <v>17.0</v>
      </c>
      <c r="Q15" s="14">
        <v>2.0</v>
      </c>
      <c r="R15" s="14">
        <v>2022.0</v>
      </c>
      <c r="S15" s="14">
        <v>18224.0</v>
      </c>
      <c r="T15" s="14">
        <v>1.0</v>
      </c>
    </row>
    <row r="16">
      <c r="C16" s="6">
        <v>10.0</v>
      </c>
      <c r="D16" s="5">
        <v>55.0</v>
      </c>
      <c r="E16" s="5">
        <v>5.0</v>
      </c>
      <c r="F16" s="5">
        <v>9.0</v>
      </c>
      <c r="G16" s="5">
        <v>1900.0</v>
      </c>
      <c r="H16" s="5">
        <v>111000.0</v>
      </c>
      <c r="I16" s="5">
        <v>186547.0</v>
      </c>
      <c r="J16" s="5">
        <v>1.0</v>
      </c>
      <c r="L16" s="6">
        <v>10.0</v>
      </c>
      <c r="M16" s="14">
        <v>1100.0</v>
      </c>
      <c r="N16" s="14">
        <v>35.0</v>
      </c>
      <c r="O16" s="14">
        <v>1.0</v>
      </c>
      <c r="P16" s="14">
        <v>2.0</v>
      </c>
      <c r="Q16" s="14">
        <v>8.0</v>
      </c>
      <c r="R16" s="14">
        <v>2020.0</v>
      </c>
      <c r="S16" s="14">
        <v>14933.0</v>
      </c>
      <c r="T16" s="14">
        <v>1.0</v>
      </c>
    </row>
    <row r="17">
      <c r="C17" s="6">
        <v>11.0</v>
      </c>
      <c r="D17" s="5">
        <v>60.0</v>
      </c>
      <c r="E17" s="5">
        <v>11.0</v>
      </c>
      <c r="F17" s="5">
        <v>4.0</v>
      </c>
      <c r="G17" s="5">
        <v>1917.0</v>
      </c>
      <c r="H17" s="5">
        <v>121000.0</v>
      </c>
      <c r="I17" s="5">
        <v>181537.0</v>
      </c>
      <c r="J17" s="5">
        <v>1.0</v>
      </c>
      <c r="L17" s="6">
        <v>11.0</v>
      </c>
      <c r="M17" s="14">
        <v>1200.0</v>
      </c>
      <c r="N17" s="14">
        <v>25.0</v>
      </c>
      <c r="O17" s="14">
        <v>1.0</v>
      </c>
      <c r="P17" s="14">
        <v>7.0</v>
      </c>
      <c r="Q17" s="14">
        <v>7.0</v>
      </c>
      <c r="R17" s="14">
        <v>2020.0</v>
      </c>
      <c r="S17" s="14">
        <v>14626.0</v>
      </c>
      <c r="T17" s="14">
        <v>1.0</v>
      </c>
    </row>
    <row r="18">
      <c r="C18" s="6">
        <v>12.0</v>
      </c>
      <c r="D18" s="5">
        <v>65.0</v>
      </c>
      <c r="E18" s="5">
        <v>24.0</v>
      </c>
      <c r="F18" s="5">
        <v>2.0</v>
      </c>
      <c r="G18" s="5">
        <v>2016.0</v>
      </c>
      <c r="H18" s="5">
        <v>131000.0</v>
      </c>
      <c r="I18" s="5">
        <v>155644.0</v>
      </c>
      <c r="J18" s="5">
        <v>1.0</v>
      </c>
      <c r="L18" s="6">
        <v>12.0</v>
      </c>
      <c r="M18" s="14">
        <v>1300.0</v>
      </c>
      <c r="N18" s="14">
        <v>5.0</v>
      </c>
      <c r="O18" s="14">
        <v>3.0</v>
      </c>
      <c r="P18" s="14">
        <v>15.0</v>
      </c>
      <c r="Q18" s="14">
        <v>12.0</v>
      </c>
      <c r="R18" s="14">
        <v>2021.0</v>
      </c>
      <c r="S18" s="14">
        <v>17531.0</v>
      </c>
      <c r="T18" s="14">
        <v>1.0</v>
      </c>
    </row>
    <row r="19">
      <c r="C19" s="6">
        <v>13.0</v>
      </c>
      <c r="D19" s="5">
        <v>70.0</v>
      </c>
      <c r="E19" s="5">
        <v>26.0</v>
      </c>
      <c r="F19" s="5">
        <v>7.0</v>
      </c>
      <c r="G19" s="5">
        <v>1960.0</v>
      </c>
      <c r="H19" s="5">
        <v>141000.0</v>
      </c>
      <c r="I19" s="5">
        <v>185800.0</v>
      </c>
      <c r="J19" s="5">
        <v>1.0</v>
      </c>
      <c r="L19" s="6">
        <v>13.0</v>
      </c>
      <c r="M19" s="14">
        <v>1400.0</v>
      </c>
      <c r="N19" s="14">
        <v>100.0</v>
      </c>
      <c r="O19" s="14">
        <v>3.0</v>
      </c>
      <c r="P19" s="14">
        <v>24.0</v>
      </c>
      <c r="Q19" s="14">
        <v>12.0</v>
      </c>
      <c r="R19" s="14">
        <v>2024.0</v>
      </c>
      <c r="S19" s="14">
        <v>15017.0</v>
      </c>
      <c r="T19" s="14">
        <v>1.0</v>
      </c>
    </row>
    <row r="20">
      <c r="C20" s="6">
        <v>14.0</v>
      </c>
      <c r="D20" s="5">
        <v>75.0</v>
      </c>
      <c r="E20" s="5">
        <v>8.0</v>
      </c>
      <c r="F20" s="5">
        <v>12.0</v>
      </c>
      <c r="G20" s="5">
        <v>1962.0</v>
      </c>
      <c r="H20" s="5">
        <v>151000.0</v>
      </c>
      <c r="I20" s="5">
        <v>114513.0</v>
      </c>
      <c r="J20" s="5">
        <v>1.0</v>
      </c>
      <c r="L20" s="6">
        <v>14.0</v>
      </c>
      <c r="M20" s="14">
        <v>1500.0</v>
      </c>
      <c r="N20" s="14">
        <v>35.0</v>
      </c>
      <c r="O20" s="14">
        <v>3.0</v>
      </c>
      <c r="P20" s="14">
        <v>26.0</v>
      </c>
      <c r="Q20" s="14">
        <v>9.0</v>
      </c>
      <c r="R20" s="14">
        <v>2022.0</v>
      </c>
      <c r="S20" s="14">
        <v>15520.0</v>
      </c>
      <c r="T20" s="14">
        <v>1.0</v>
      </c>
    </row>
    <row r="21">
      <c r="C21" s="6">
        <v>15.0</v>
      </c>
      <c r="D21" s="5">
        <v>80.0</v>
      </c>
      <c r="E21" s="5">
        <v>30.0</v>
      </c>
      <c r="F21" s="5">
        <v>1.0</v>
      </c>
      <c r="G21" s="5">
        <v>1914.0</v>
      </c>
      <c r="H21" s="5">
        <v>161000.0</v>
      </c>
      <c r="I21" s="5">
        <v>143818.0</v>
      </c>
      <c r="J21" s="5">
        <v>1.0</v>
      </c>
      <c r="L21" s="6">
        <v>15.0</v>
      </c>
      <c r="M21" s="14">
        <v>1600.0</v>
      </c>
      <c r="N21" s="14">
        <v>25.0</v>
      </c>
      <c r="O21" s="14">
        <v>3.0</v>
      </c>
      <c r="P21" s="14">
        <v>13.0</v>
      </c>
      <c r="Q21" s="14">
        <v>12.0</v>
      </c>
      <c r="R21" s="14">
        <v>2020.0</v>
      </c>
      <c r="S21" s="14">
        <v>15715.0</v>
      </c>
      <c r="T21" s="14">
        <v>1.0</v>
      </c>
    </row>
    <row r="22">
      <c r="C22" s="6">
        <v>16.0</v>
      </c>
      <c r="D22" s="5">
        <v>85.0</v>
      </c>
      <c r="E22" s="5">
        <v>11.0</v>
      </c>
      <c r="F22" s="5">
        <v>2.0</v>
      </c>
      <c r="G22" s="5">
        <v>1999.0</v>
      </c>
      <c r="H22" s="5">
        <v>171000.0</v>
      </c>
      <c r="I22" s="5">
        <v>158903.0</v>
      </c>
      <c r="J22" s="5">
        <v>1.0</v>
      </c>
      <c r="L22" s="6">
        <v>16.0</v>
      </c>
      <c r="M22" s="14">
        <v>1700.0</v>
      </c>
      <c r="N22" s="14">
        <v>35.0</v>
      </c>
      <c r="O22" s="14">
        <v>2.0</v>
      </c>
      <c r="P22" s="14">
        <v>24.0</v>
      </c>
      <c r="Q22" s="14">
        <v>12.0</v>
      </c>
      <c r="R22" s="14">
        <v>2021.0</v>
      </c>
      <c r="S22" s="14">
        <v>15740.0</v>
      </c>
      <c r="T22" s="14">
        <v>1.0</v>
      </c>
    </row>
    <row r="23">
      <c r="C23" s="6">
        <v>17.0</v>
      </c>
      <c r="D23" s="5">
        <v>90.0</v>
      </c>
      <c r="E23" s="5">
        <v>14.0</v>
      </c>
      <c r="F23" s="5">
        <v>6.0</v>
      </c>
      <c r="G23" s="5">
        <v>1938.0</v>
      </c>
      <c r="H23" s="5">
        <v>181000.0</v>
      </c>
      <c r="I23" s="5">
        <v>187577.0</v>
      </c>
      <c r="J23" s="5">
        <v>1.0</v>
      </c>
      <c r="L23" s="6">
        <v>17.0</v>
      </c>
      <c r="M23" s="14">
        <v>1800.0</v>
      </c>
      <c r="N23" s="14">
        <v>34.0</v>
      </c>
      <c r="O23" s="14">
        <v>3.0</v>
      </c>
      <c r="P23" s="14">
        <v>25.0</v>
      </c>
      <c r="Q23" s="14">
        <v>7.0</v>
      </c>
      <c r="R23" s="14">
        <v>2020.0</v>
      </c>
      <c r="S23" s="14">
        <v>14721.0</v>
      </c>
      <c r="T23" s="14">
        <v>1.0</v>
      </c>
    </row>
    <row r="24">
      <c r="C24" s="6">
        <v>18.0</v>
      </c>
      <c r="D24" s="5">
        <v>95.0</v>
      </c>
      <c r="E24" s="5">
        <v>2.0</v>
      </c>
      <c r="F24" s="5">
        <v>8.0</v>
      </c>
      <c r="G24" s="5">
        <v>1976.0</v>
      </c>
      <c r="H24" s="5">
        <v>191000.0</v>
      </c>
      <c r="I24" s="5">
        <v>159280.0</v>
      </c>
      <c r="J24" s="5">
        <v>1.0</v>
      </c>
      <c r="L24" s="6">
        <v>18.0</v>
      </c>
      <c r="M24" s="14">
        <v>1900.0</v>
      </c>
      <c r="N24" s="14">
        <v>25.0</v>
      </c>
      <c r="O24" s="14">
        <v>3.0</v>
      </c>
      <c r="P24" s="14">
        <v>20.0</v>
      </c>
      <c r="Q24" s="14">
        <v>12.0</v>
      </c>
      <c r="R24" s="14">
        <v>2023.0</v>
      </c>
      <c r="S24" s="14">
        <v>11362.0</v>
      </c>
      <c r="T24" s="14">
        <v>1.0</v>
      </c>
    </row>
    <row r="25">
      <c r="C25" s="6">
        <v>19.0</v>
      </c>
      <c r="D25" s="5">
        <v>100.0</v>
      </c>
      <c r="E25" s="5">
        <v>27.0</v>
      </c>
      <c r="F25" s="5">
        <v>3.0</v>
      </c>
      <c r="G25" s="5">
        <v>1941.0</v>
      </c>
      <c r="H25" s="5">
        <v>201000.0</v>
      </c>
      <c r="I25" s="5">
        <v>145867.0</v>
      </c>
      <c r="J25" s="5">
        <v>1.0</v>
      </c>
      <c r="L25" s="6">
        <v>19.0</v>
      </c>
      <c r="M25" s="14">
        <v>2000.0</v>
      </c>
      <c r="N25" s="14">
        <v>34.0</v>
      </c>
      <c r="O25" s="14">
        <v>3.0</v>
      </c>
      <c r="P25" s="14">
        <v>20.0</v>
      </c>
      <c r="Q25" s="14">
        <v>6.0</v>
      </c>
      <c r="R25" s="14">
        <v>2021.0</v>
      </c>
      <c r="S25" s="14">
        <v>11442.0</v>
      </c>
      <c r="T25" s="14">
        <v>1.0</v>
      </c>
      <c r="AH25" s="29" t="s">
        <v>47</v>
      </c>
    </row>
    <row r="26">
      <c r="AH26" s="30"/>
    </row>
    <row r="27">
      <c r="Z27" s="4" t="s">
        <v>13</v>
      </c>
      <c r="AB27" s="13" t="s">
        <v>17</v>
      </c>
      <c r="AC27" s="13" t="s">
        <v>18</v>
      </c>
      <c r="AD27" s="13" t="s">
        <v>3</v>
      </c>
      <c r="AG27" s="4" t="s">
        <v>13</v>
      </c>
      <c r="AH27" s="31"/>
    </row>
    <row r="28">
      <c r="M28" s="9" t="s">
        <v>9</v>
      </c>
      <c r="Z28" s="5">
        <v>5.0</v>
      </c>
      <c r="AB28" s="14">
        <v>5.0</v>
      </c>
      <c r="AC28" s="14">
        <v>3.0</v>
      </c>
      <c r="AD28" s="14">
        <v>2020.0</v>
      </c>
      <c r="AG28" s="5">
        <v>5.0</v>
      </c>
      <c r="AH28" s="32">
        <f t="shared" ref="AH28:AH47" si="1">COUNTIFS($AB$28:$AB$47,Z28,$AC$28:$AC$47,"=1",$AD$28:$AD$47,"=2023")</f>
        <v>0</v>
      </c>
    </row>
    <row r="29">
      <c r="D29" s="15" t="s">
        <v>7</v>
      </c>
      <c r="M29" s="13" t="s">
        <v>20</v>
      </c>
      <c r="Z29" s="5">
        <v>10.0</v>
      </c>
      <c r="AB29" s="14">
        <v>25.0</v>
      </c>
      <c r="AC29" s="14">
        <v>1.0</v>
      </c>
      <c r="AD29" s="14">
        <v>2024.0</v>
      </c>
      <c r="AG29" s="5">
        <v>10.0</v>
      </c>
      <c r="AH29" s="32">
        <f t="shared" si="1"/>
        <v>0</v>
      </c>
    </row>
    <row r="30">
      <c r="D30" s="4" t="s">
        <v>20</v>
      </c>
      <c r="M30" s="14">
        <f>M6</f>
        <v>100</v>
      </c>
      <c r="Z30" s="5">
        <v>15.0</v>
      </c>
      <c r="AB30" s="14">
        <v>5.0</v>
      </c>
      <c r="AC30" s="14">
        <v>3.0</v>
      </c>
      <c r="AD30" s="14">
        <v>2021.0</v>
      </c>
      <c r="AG30" s="5">
        <v>15.0</v>
      </c>
      <c r="AH30" s="32">
        <f t="shared" si="1"/>
        <v>0</v>
      </c>
    </row>
    <row r="31">
      <c r="D31" s="5">
        <f>+D6</f>
        <v>5</v>
      </c>
      <c r="M31" s="14">
        <f>N6</f>
        <v>5</v>
      </c>
      <c r="Z31" s="5">
        <v>20.0</v>
      </c>
      <c r="AB31" s="14">
        <v>100.0</v>
      </c>
      <c r="AC31" s="14">
        <v>1.0</v>
      </c>
      <c r="AD31" s="14">
        <v>2023.0</v>
      </c>
      <c r="AG31" s="5">
        <v>20.0</v>
      </c>
      <c r="AH31" s="32">
        <f t="shared" si="1"/>
        <v>0</v>
      </c>
    </row>
    <row r="32">
      <c r="D32" s="16">
        <f>+E6</f>
        <v>24</v>
      </c>
      <c r="M32" s="14">
        <f>O6</f>
        <v>3</v>
      </c>
      <c r="Z32" s="5">
        <v>25.0</v>
      </c>
      <c r="AB32" s="14">
        <v>5.0</v>
      </c>
      <c r="AC32" s="14">
        <v>3.0</v>
      </c>
      <c r="AD32" s="14">
        <v>2021.0</v>
      </c>
      <c r="AG32" s="5">
        <v>25.0</v>
      </c>
      <c r="AH32" s="32">
        <f t="shared" si="1"/>
        <v>0</v>
      </c>
    </row>
    <row r="33">
      <c r="D33" s="16">
        <f>+F6</f>
        <v>12</v>
      </c>
      <c r="M33" s="14">
        <f>P6</f>
        <v>8</v>
      </c>
      <c r="Z33" s="5">
        <v>30.0</v>
      </c>
      <c r="AB33" s="14">
        <v>35.0</v>
      </c>
      <c r="AC33" s="14">
        <v>3.0</v>
      </c>
      <c r="AD33" s="14">
        <v>2021.0</v>
      </c>
      <c r="AG33" s="5">
        <v>30.0</v>
      </c>
      <c r="AH33" s="32">
        <f t="shared" si="1"/>
        <v>0</v>
      </c>
    </row>
    <row r="34">
      <c r="D34" s="16">
        <f>+G6</f>
        <v>1924</v>
      </c>
      <c r="M34" s="14">
        <f>Q6</f>
        <v>10</v>
      </c>
      <c r="Z34" s="5">
        <v>35.0</v>
      </c>
      <c r="AB34" s="14">
        <v>5.0</v>
      </c>
      <c r="AC34" s="14">
        <v>1.0</v>
      </c>
      <c r="AD34" s="14">
        <v>2024.0</v>
      </c>
      <c r="AG34" s="5">
        <v>35.0</v>
      </c>
      <c r="AH34" s="32">
        <f t="shared" si="1"/>
        <v>0</v>
      </c>
    </row>
    <row r="35">
      <c r="D35" s="16">
        <f>+H6</f>
        <v>11000</v>
      </c>
      <c r="M35" s="14">
        <f>R6</f>
        <v>2020</v>
      </c>
      <c r="Z35" s="5">
        <v>40.0</v>
      </c>
      <c r="AB35" s="14">
        <v>25.0</v>
      </c>
      <c r="AC35" s="14">
        <v>3.0</v>
      </c>
      <c r="AD35" s="14">
        <v>2020.0</v>
      </c>
      <c r="AG35" s="5">
        <v>40.0</v>
      </c>
      <c r="AH35" s="32">
        <f t="shared" si="1"/>
        <v>0</v>
      </c>
    </row>
    <row r="36">
      <c r="D36" s="16">
        <f>+I6</f>
        <v>166689</v>
      </c>
      <c r="M36" s="14">
        <f>S6</f>
        <v>19400</v>
      </c>
      <c r="Z36" s="5">
        <v>45.0</v>
      </c>
      <c r="AB36" s="14">
        <v>100.0</v>
      </c>
      <c r="AC36" s="14">
        <v>3.0</v>
      </c>
      <c r="AD36" s="14">
        <v>2024.0</v>
      </c>
      <c r="AG36" s="5">
        <v>45.0</v>
      </c>
      <c r="AH36" s="32">
        <f t="shared" si="1"/>
        <v>0</v>
      </c>
    </row>
    <row r="37">
      <c r="D37" s="16">
        <f>+D7</f>
        <v>10</v>
      </c>
      <c r="M37" s="14">
        <f>M7</f>
        <v>200</v>
      </c>
      <c r="Z37" s="5">
        <v>50.0</v>
      </c>
      <c r="AB37" s="14">
        <v>5.0</v>
      </c>
      <c r="AC37" s="14">
        <v>1.0</v>
      </c>
      <c r="AD37" s="14">
        <v>2022.0</v>
      </c>
      <c r="AG37" s="5">
        <v>50.0</v>
      </c>
      <c r="AH37" s="32">
        <f t="shared" si="1"/>
        <v>0</v>
      </c>
    </row>
    <row r="38">
      <c r="D38" s="16">
        <f>+E7</f>
        <v>25</v>
      </c>
      <c r="M38" s="14">
        <f>N7</f>
        <v>25</v>
      </c>
      <c r="Z38" s="5">
        <v>55.0</v>
      </c>
      <c r="AB38" s="14">
        <v>35.0</v>
      </c>
      <c r="AC38" s="14">
        <v>1.0</v>
      </c>
      <c r="AD38" s="14">
        <v>2020.0</v>
      </c>
      <c r="AG38" s="5">
        <v>55.0</v>
      </c>
      <c r="AH38" s="32">
        <f t="shared" si="1"/>
        <v>0</v>
      </c>
    </row>
    <row r="39">
      <c r="D39" s="16">
        <f>+F7</f>
        <v>2</v>
      </c>
      <c r="M39" s="14">
        <f>O7</f>
        <v>1</v>
      </c>
      <c r="Z39" s="5">
        <v>60.0</v>
      </c>
      <c r="AB39" s="14">
        <v>25.0</v>
      </c>
      <c r="AC39" s="14">
        <v>1.0</v>
      </c>
      <c r="AD39" s="14">
        <v>2020.0</v>
      </c>
      <c r="AG39" s="5">
        <v>60.0</v>
      </c>
      <c r="AH39" s="32">
        <f t="shared" si="1"/>
        <v>0</v>
      </c>
    </row>
    <row r="40">
      <c r="D40" s="16">
        <f>+G7</f>
        <v>1911</v>
      </c>
      <c r="M40" s="14">
        <f>P7</f>
        <v>21</v>
      </c>
      <c r="Z40" s="5">
        <v>65.0</v>
      </c>
      <c r="AB40" s="14">
        <v>5.0</v>
      </c>
      <c r="AC40" s="14">
        <v>3.0</v>
      </c>
      <c r="AD40" s="14">
        <v>2021.0</v>
      </c>
      <c r="AG40" s="5">
        <v>65.0</v>
      </c>
      <c r="AH40" s="32">
        <f t="shared" si="1"/>
        <v>0</v>
      </c>
    </row>
    <row r="41">
      <c r="D41" s="16">
        <f>+H7</f>
        <v>21000</v>
      </c>
      <c r="M41" s="14">
        <f>Q7</f>
        <v>9</v>
      </c>
      <c r="Z41" s="5">
        <v>70.0</v>
      </c>
      <c r="AB41" s="14">
        <v>100.0</v>
      </c>
      <c r="AC41" s="14">
        <v>3.0</v>
      </c>
      <c r="AD41" s="14">
        <v>2024.0</v>
      </c>
      <c r="AG41" s="5">
        <v>70.0</v>
      </c>
      <c r="AH41" s="32">
        <f t="shared" si="1"/>
        <v>0</v>
      </c>
    </row>
    <row r="42">
      <c r="D42" s="16">
        <f>+I7</f>
        <v>151990</v>
      </c>
      <c r="M42" s="14">
        <f>R7</f>
        <v>2024</v>
      </c>
      <c r="Z42" s="5">
        <v>75.0</v>
      </c>
      <c r="AB42" s="14">
        <v>35.0</v>
      </c>
      <c r="AC42" s="14">
        <v>3.0</v>
      </c>
      <c r="AD42" s="14">
        <v>2022.0</v>
      </c>
      <c r="AG42" s="5">
        <v>75.0</v>
      </c>
      <c r="AH42" s="32">
        <f t="shared" si="1"/>
        <v>0</v>
      </c>
    </row>
    <row r="43">
      <c r="D43" s="16">
        <f>+D8</f>
        <v>15</v>
      </c>
      <c r="M43" s="14">
        <f>S7</f>
        <v>16991</v>
      </c>
      <c r="Z43" s="5">
        <v>80.0</v>
      </c>
      <c r="AB43" s="14">
        <v>25.0</v>
      </c>
      <c r="AC43" s="14">
        <v>3.0</v>
      </c>
      <c r="AD43" s="14">
        <v>2020.0</v>
      </c>
      <c r="AG43" s="5">
        <v>80.0</v>
      </c>
      <c r="AH43" s="32">
        <f t="shared" si="1"/>
        <v>0</v>
      </c>
    </row>
    <row r="44">
      <c r="D44" s="16">
        <f>+E8</f>
        <v>31</v>
      </c>
      <c r="M44" s="14">
        <f>M8</f>
        <v>300</v>
      </c>
      <c r="Z44" s="5">
        <v>85.0</v>
      </c>
      <c r="AB44" s="14">
        <v>35.0</v>
      </c>
      <c r="AC44" s="14">
        <v>2.0</v>
      </c>
      <c r="AD44" s="14">
        <v>2021.0</v>
      </c>
      <c r="AG44" s="5">
        <v>85.0</v>
      </c>
      <c r="AH44" s="32">
        <f t="shared" si="1"/>
        <v>0</v>
      </c>
    </row>
    <row r="45">
      <c r="D45" s="16">
        <f>+F8</f>
        <v>1</v>
      </c>
      <c r="M45" s="14">
        <f>N8</f>
        <v>5</v>
      </c>
      <c r="Z45" s="5">
        <v>90.0</v>
      </c>
      <c r="AB45" s="14">
        <v>34.0</v>
      </c>
      <c r="AC45" s="14">
        <v>3.0</v>
      </c>
      <c r="AD45" s="14">
        <v>2020.0</v>
      </c>
      <c r="AG45" s="5">
        <v>90.0</v>
      </c>
      <c r="AH45" s="32">
        <f t="shared" si="1"/>
        <v>0</v>
      </c>
    </row>
    <row r="46">
      <c r="D46" s="16">
        <f>+G8</f>
        <v>2024</v>
      </c>
      <c r="M46" s="14">
        <f>O8</f>
        <v>3</v>
      </c>
      <c r="Z46" s="5">
        <v>95.0</v>
      </c>
      <c r="AB46" s="14">
        <v>25.0</v>
      </c>
      <c r="AC46" s="14">
        <v>3.0</v>
      </c>
      <c r="AD46" s="14">
        <v>2023.0</v>
      </c>
      <c r="AG46" s="5">
        <v>95.0</v>
      </c>
      <c r="AH46" s="32">
        <f t="shared" si="1"/>
        <v>0</v>
      </c>
    </row>
    <row r="47">
      <c r="D47" s="16">
        <f>+H8</f>
        <v>31000</v>
      </c>
      <c r="M47" s="14">
        <f>P8</f>
        <v>28</v>
      </c>
      <c r="Z47" s="5">
        <v>100.0</v>
      </c>
      <c r="AB47" s="14">
        <v>34.0</v>
      </c>
      <c r="AC47" s="14">
        <v>3.0</v>
      </c>
      <c r="AD47" s="14">
        <v>2021.0</v>
      </c>
      <c r="AG47" s="5">
        <v>100.0</v>
      </c>
      <c r="AH47" s="32">
        <f t="shared" si="1"/>
        <v>1</v>
      </c>
    </row>
    <row r="48">
      <c r="D48" s="16">
        <f>+I8</f>
        <v>155022</v>
      </c>
      <c r="M48" s="14">
        <f>Q8</f>
        <v>3</v>
      </c>
    </row>
    <row r="49">
      <c r="D49" s="16">
        <f>+D9</f>
        <v>20</v>
      </c>
      <c r="M49" s="14">
        <f>R8</f>
        <v>2021</v>
      </c>
    </row>
    <row r="50">
      <c r="D50" s="16">
        <f>+E9</f>
        <v>26</v>
      </c>
      <c r="M50" s="14">
        <f>S8</f>
        <v>10242</v>
      </c>
    </row>
    <row r="51">
      <c r="D51" s="16">
        <f>+F9</f>
        <v>2</v>
      </c>
      <c r="M51" s="14">
        <f>M9</f>
        <v>400</v>
      </c>
    </row>
    <row r="52">
      <c r="D52" s="16">
        <f>+G9</f>
        <v>1974</v>
      </c>
      <c r="M52" s="14">
        <f>N9</f>
        <v>100</v>
      </c>
    </row>
    <row r="53">
      <c r="D53" s="16">
        <f>+H9</f>
        <v>41000</v>
      </c>
      <c r="M53" s="14">
        <f>O9</f>
        <v>1</v>
      </c>
    </row>
    <row r="54">
      <c r="D54" s="16">
        <f>+I9</f>
        <v>150194</v>
      </c>
      <c r="M54" s="14">
        <f>P9</f>
        <v>27</v>
      </c>
    </row>
    <row r="55">
      <c r="D55" s="16">
        <f>+D10</f>
        <v>25</v>
      </c>
      <c r="M55" s="14">
        <f>Q9</f>
        <v>1</v>
      </c>
    </row>
    <row r="56">
      <c r="D56" s="16">
        <f>+E10</f>
        <v>14</v>
      </c>
      <c r="M56" s="14">
        <f>R9</f>
        <v>2023</v>
      </c>
    </row>
    <row r="57">
      <c r="D57" s="16">
        <f>+F10</f>
        <v>4</v>
      </c>
      <c r="M57" s="14">
        <f>S9</f>
        <v>13588</v>
      </c>
    </row>
    <row r="58">
      <c r="D58" s="16">
        <f>+G10</f>
        <v>1966</v>
      </c>
      <c r="M58" s="14">
        <f>M10</f>
        <v>500</v>
      </c>
    </row>
    <row r="59">
      <c r="D59" s="16">
        <f>+H10</f>
        <v>51000</v>
      </c>
      <c r="M59" s="14">
        <f>N10</f>
        <v>5</v>
      </c>
    </row>
    <row r="60">
      <c r="D60" s="16">
        <f>+I10</f>
        <v>106556</v>
      </c>
      <c r="M60" s="14">
        <f>O10</f>
        <v>3</v>
      </c>
    </row>
    <row r="61">
      <c r="D61" s="16">
        <f>+D11</f>
        <v>30</v>
      </c>
      <c r="M61" s="14">
        <f>P10</f>
        <v>27</v>
      </c>
    </row>
    <row r="62">
      <c r="D62" s="16">
        <f>+E11</f>
        <v>20</v>
      </c>
      <c r="M62" s="14">
        <f>Q10</f>
        <v>2</v>
      </c>
    </row>
    <row r="63">
      <c r="D63" s="16">
        <f>+F11</f>
        <v>5</v>
      </c>
      <c r="M63" s="14">
        <f>R10</f>
        <v>2021</v>
      </c>
    </row>
    <row r="64">
      <c r="D64" s="16">
        <f>+G11</f>
        <v>1986</v>
      </c>
      <c r="M64" s="14">
        <f>S10</f>
        <v>15003</v>
      </c>
    </row>
    <row r="65">
      <c r="D65" s="16">
        <f>+H11</f>
        <v>61000</v>
      </c>
      <c r="M65" s="14">
        <f>M11</f>
        <v>600</v>
      </c>
    </row>
    <row r="66">
      <c r="D66" s="16">
        <f>+I11</f>
        <v>188906</v>
      </c>
      <c r="M66" s="14">
        <f>N11</f>
        <v>35</v>
      </c>
    </row>
    <row r="67">
      <c r="D67" s="16">
        <f>+D12</f>
        <v>35</v>
      </c>
      <c r="M67" s="14">
        <f>O11</f>
        <v>3</v>
      </c>
    </row>
    <row r="68">
      <c r="D68" s="16">
        <f>+E12</f>
        <v>16</v>
      </c>
      <c r="M68" s="14">
        <f>P11</f>
        <v>2</v>
      </c>
    </row>
    <row r="69">
      <c r="D69" s="16">
        <f>+F12</f>
        <v>7</v>
      </c>
      <c r="M69" s="14">
        <f>Q11</f>
        <v>11</v>
      </c>
    </row>
    <row r="70">
      <c r="D70" s="16">
        <f>+G12</f>
        <v>1935</v>
      </c>
      <c r="M70" s="14">
        <f>R11</f>
        <v>2021</v>
      </c>
    </row>
    <row r="71">
      <c r="D71" s="16">
        <f>+H12</f>
        <v>71000</v>
      </c>
      <c r="M71" s="14">
        <f>S11</f>
        <v>13799</v>
      </c>
    </row>
    <row r="72">
      <c r="D72" s="16">
        <f>+I12</f>
        <v>109036</v>
      </c>
      <c r="M72" s="14">
        <f>M12</f>
        <v>700</v>
      </c>
    </row>
    <row r="73">
      <c r="D73" s="16">
        <f>+D13</f>
        <v>40</v>
      </c>
      <c r="M73" s="14">
        <f>N12</f>
        <v>5</v>
      </c>
    </row>
    <row r="74">
      <c r="D74" s="16">
        <f>+E13</f>
        <v>28</v>
      </c>
      <c r="M74" s="14">
        <f>O12</f>
        <v>1</v>
      </c>
    </row>
    <row r="75">
      <c r="D75" s="16">
        <f>+F13</f>
        <v>3</v>
      </c>
      <c r="M75" s="14">
        <f>P12</f>
        <v>23</v>
      </c>
    </row>
    <row r="76">
      <c r="D76" s="16">
        <f>+G13</f>
        <v>1935</v>
      </c>
      <c r="M76" s="14">
        <f>Q12</f>
        <v>9</v>
      </c>
    </row>
    <row r="77">
      <c r="D77" s="16">
        <f>+H13</f>
        <v>81000</v>
      </c>
      <c r="M77" s="14">
        <f>R12</f>
        <v>2024</v>
      </c>
    </row>
    <row r="78">
      <c r="D78" s="16">
        <f>+I13</f>
        <v>150219</v>
      </c>
      <c r="M78" s="14">
        <f>S12</f>
        <v>12336</v>
      </c>
    </row>
    <row r="79">
      <c r="D79" s="16">
        <f>+D14</f>
        <v>45</v>
      </c>
      <c r="M79" s="14">
        <f>M13</f>
        <v>800</v>
      </c>
    </row>
    <row r="80">
      <c r="D80" s="16">
        <f>+E14</f>
        <v>3</v>
      </c>
      <c r="M80" s="14">
        <f>N13</f>
        <v>25</v>
      </c>
    </row>
    <row r="81">
      <c r="D81" s="16">
        <f>+F14</f>
        <v>10</v>
      </c>
      <c r="M81" s="14">
        <f>O13</f>
        <v>3</v>
      </c>
    </row>
    <row r="82">
      <c r="D82" s="16">
        <f>+G14</f>
        <v>2023</v>
      </c>
      <c r="M82" s="14">
        <f>P13</f>
        <v>20</v>
      </c>
    </row>
    <row r="83">
      <c r="D83" s="16">
        <f>+H14</f>
        <v>91000</v>
      </c>
      <c r="M83" s="14">
        <f>Q13</f>
        <v>2</v>
      </c>
    </row>
    <row r="84">
      <c r="D84" s="16">
        <f>+I14</f>
        <v>163098</v>
      </c>
      <c r="M84" s="14">
        <f>R13</f>
        <v>2020</v>
      </c>
    </row>
    <row r="85">
      <c r="D85" s="16">
        <f>+D15</f>
        <v>50</v>
      </c>
      <c r="M85" s="14">
        <f>S13</f>
        <v>12680</v>
      </c>
    </row>
    <row r="86">
      <c r="D86" s="16">
        <f>+E15</f>
        <v>4</v>
      </c>
      <c r="M86" s="14">
        <f>M14</f>
        <v>900</v>
      </c>
    </row>
    <row r="87">
      <c r="D87" s="16">
        <f>+F15</f>
        <v>10</v>
      </c>
      <c r="M87" s="14">
        <f>N14</f>
        <v>100</v>
      </c>
    </row>
    <row r="88">
      <c r="D88" s="16">
        <f>+G15</f>
        <v>1941</v>
      </c>
      <c r="M88" s="14">
        <f>O14</f>
        <v>3</v>
      </c>
    </row>
    <row r="89">
      <c r="D89" s="16">
        <f>+H15</f>
        <v>101000</v>
      </c>
      <c r="M89" s="14">
        <f>P14</f>
        <v>13</v>
      </c>
    </row>
    <row r="90">
      <c r="D90" s="16">
        <f>+I15</f>
        <v>134884</v>
      </c>
      <c r="M90" s="14">
        <f>Q14</f>
        <v>6</v>
      </c>
    </row>
    <row r="91">
      <c r="D91" s="16">
        <f>+D16</f>
        <v>55</v>
      </c>
      <c r="M91" s="14">
        <f>R14</f>
        <v>2024</v>
      </c>
    </row>
    <row r="92">
      <c r="D92" s="16">
        <f>+E16</f>
        <v>5</v>
      </c>
      <c r="M92" s="14">
        <f>S14</f>
        <v>11137</v>
      </c>
    </row>
    <row r="93">
      <c r="D93" s="16">
        <f>+F16</f>
        <v>9</v>
      </c>
      <c r="M93" s="14">
        <f>M15</f>
        <v>1000</v>
      </c>
    </row>
    <row r="94">
      <c r="D94" s="16">
        <f>+G16</f>
        <v>1900</v>
      </c>
      <c r="M94" s="14">
        <f>N15</f>
        <v>5</v>
      </c>
    </row>
    <row r="95">
      <c r="D95" s="16">
        <f>+H16</f>
        <v>111000</v>
      </c>
      <c r="M95" s="14">
        <f>O15</f>
        <v>1</v>
      </c>
    </row>
    <row r="96">
      <c r="D96" s="16">
        <f>+I16</f>
        <v>186547</v>
      </c>
      <c r="M96" s="14">
        <f>P15</f>
        <v>17</v>
      </c>
    </row>
    <row r="97">
      <c r="D97" s="16">
        <f>+D17</f>
        <v>60</v>
      </c>
      <c r="M97" s="14">
        <f>Q15</f>
        <v>2</v>
      </c>
    </row>
    <row r="98">
      <c r="D98" s="16">
        <f>+E17</f>
        <v>11</v>
      </c>
      <c r="M98" s="14">
        <f>R15</f>
        <v>2022</v>
      </c>
    </row>
    <row r="99">
      <c r="D99" s="16">
        <f>+F17</f>
        <v>4</v>
      </c>
      <c r="M99" s="14">
        <f>S15</f>
        <v>18224</v>
      </c>
    </row>
    <row r="100">
      <c r="D100" s="16">
        <f>+G17</f>
        <v>1917</v>
      </c>
      <c r="M100" s="14">
        <f>M16</f>
        <v>1100</v>
      </c>
    </row>
    <row r="101">
      <c r="D101" s="16">
        <f>+H17</f>
        <v>121000</v>
      </c>
      <c r="M101" s="14">
        <f>N16</f>
        <v>35</v>
      </c>
    </row>
    <row r="102">
      <c r="D102" s="16">
        <f>+I17</f>
        <v>181537</v>
      </c>
      <c r="M102" s="14">
        <f>O16</f>
        <v>1</v>
      </c>
    </row>
    <row r="103">
      <c r="D103" s="16">
        <f>+D18</f>
        <v>65</v>
      </c>
      <c r="M103" s="14">
        <f>P16</f>
        <v>2</v>
      </c>
    </row>
    <row r="104">
      <c r="D104" s="16">
        <f>+E18</f>
        <v>24</v>
      </c>
      <c r="M104" s="14">
        <f>Q16</f>
        <v>8</v>
      </c>
    </row>
    <row r="105">
      <c r="D105" s="16">
        <f>+F18</f>
        <v>2</v>
      </c>
      <c r="M105" s="14">
        <f>R16</f>
        <v>2020</v>
      </c>
    </row>
    <row r="106">
      <c r="D106" s="16">
        <f>+G18</f>
        <v>2016</v>
      </c>
      <c r="M106" s="14">
        <f>S16</f>
        <v>14933</v>
      </c>
    </row>
    <row r="107">
      <c r="D107" s="16">
        <f>+H18</f>
        <v>131000</v>
      </c>
      <c r="M107" s="14">
        <f>M17</f>
        <v>1200</v>
      </c>
    </row>
    <row r="108">
      <c r="D108" s="16">
        <f>+I18</f>
        <v>155644</v>
      </c>
      <c r="M108" s="14">
        <f>N17</f>
        <v>25</v>
      </c>
    </row>
    <row r="109">
      <c r="D109" s="16">
        <f>+D19</f>
        <v>70</v>
      </c>
      <c r="M109" s="14">
        <f>O17</f>
        <v>1</v>
      </c>
    </row>
    <row r="110">
      <c r="D110" s="16">
        <f>+E19</f>
        <v>26</v>
      </c>
      <c r="M110" s="14">
        <f>P17</f>
        <v>7</v>
      </c>
    </row>
    <row r="111">
      <c r="D111" s="16">
        <f>+F19</f>
        <v>7</v>
      </c>
      <c r="M111" s="14">
        <f>Q17</f>
        <v>7</v>
      </c>
    </row>
    <row r="112">
      <c r="D112" s="16">
        <f>+G19</f>
        <v>1960</v>
      </c>
      <c r="M112" s="14">
        <f>R17</f>
        <v>2020</v>
      </c>
    </row>
    <row r="113">
      <c r="D113" s="16">
        <f>+H19</f>
        <v>141000</v>
      </c>
      <c r="M113" s="14">
        <f>S17</f>
        <v>14626</v>
      </c>
    </row>
    <row r="114">
      <c r="D114" s="16">
        <f>+I19</f>
        <v>185800</v>
      </c>
      <c r="M114" s="14">
        <f>M18</f>
        <v>1300</v>
      </c>
    </row>
    <row r="115">
      <c r="D115" s="16">
        <f>+D20</f>
        <v>75</v>
      </c>
      <c r="M115" s="14">
        <f>N18</f>
        <v>5</v>
      </c>
    </row>
    <row r="116">
      <c r="D116" s="16">
        <f>+E20</f>
        <v>8</v>
      </c>
      <c r="M116" s="14">
        <f>O18</f>
        <v>3</v>
      </c>
    </row>
    <row r="117">
      <c r="D117" s="16">
        <f>+F20</f>
        <v>12</v>
      </c>
      <c r="M117" s="14">
        <f>P18</f>
        <v>15</v>
      </c>
    </row>
    <row r="118">
      <c r="D118" s="16">
        <f>+G20</f>
        <v>1962</v>
      </c>
      <c r="M118" s="14">
        <f>Q18</f>
        <v>12</v>
      </c>
    </row>
    <row r="119">
      <c r="D119" s="16">
        <f>+H20</f>
        <v>151000</v>
      </c>
      <c r="M119" s="14">
        <f>R18</f>
        <v>2021</v>
      </c>
    </row>
    <row r="120">
      <c r="D120" s="16">
        <f>+I20</f>
        <v>114513</v>
      </c>
      <c r="M120" s="14">
        <f>S18</f>
        <v>17531</v>
      </c>
    </row>
    <row r="121">
      <c r="D121" s="16">
        <f>+D21</f>
        <v>80</v>
      </c>
      <c r="M121" s="14">
        <f>M19</f>
        <v>1400</v>
      </c>
    </row>
    <row r="122">
      <c r="D122" s="16">
        <f>+E21</f>
        <v>30</v>
      </c>
      <c r="M122" s="14">
        <f>N19</f>
        <v>100</v>
      </c>
    </row>
    <row r="123">
      <c r="D123" s="16">
        <f>+F21</f>
        <v>1</v>
      </c>
      <c r="M123" s="14">
        <f>O19</f>
        <v>3</v>
      </c>
    </row>
    <row r="124">
      <c r="D124" s="16">
        <f>+G21</f>
        <v>1914</v>
      </c>
      <c r="M124" s="14">
        <f>P19</f>
        <v>24</v>
      </c>
    </row>
    <row r="125">
      <c r="D125" s="16">
        <f>+H21</f>
        <v>161000</v>
      </c>
      <c r="M125" s="14">
        <f>Q19</f>
        <v>12</v>
      </c>
    </row>
    <row r="126">
      <c r="D126" s="16">
        <f>+I21</f>
        <v>143818</v>
      </c>
      <c r="M126" s="14">
        <f>R19</f>
        <v>2024</v>
      </c>
    </row>
    <row r="127">
      <c r="D127" s="16">
        <f>+D22</f>
        <v>85</v>
      </c>
      <c r="M127" s="14">
        <f>S19</f>
        <v>15017</v>
      </c>
    </row>
    <row r="128">
      <c r="D128" s="16">
        <f>+E22</f>
        <v>11</v>
      </c>
      <c r="M128" s="14">
        <f>M20</f>
        <v>1500</v>
      </c>
    </row>
    <row r="129">
      <c r="D129" s="16">
        <f>+F22</f>
        <v>2</v>
      </c>
      <c r="M129" s="14">
        <f>N20</f>
        <v>35</v>
      </c>
    </row>
    <row r="130">
      <c r="D130" s="16">
        <f>+G22</f>
        <v>1999</v>
      </c>
      <c r="M130" s="14">
        <f>O20</f>
        <v>3</v>
      </c>
    </row>
    <row r="131">
      <c r="D131" s="16">
        <f>+H22</f>
        <v>171000</v>
      </c>
      <c r="M131" s="14">
        <f>P20</f>
        <v>26</v>
      </c>
    </row>
    <row r="132">
      <c r="D132" s="16">
        <f>+I22</f>
        <v>158903</v>
      </c>
      <c r="M132" s="14">
        <f>Q20</f>
        <v>9</v>
      </c>
    </row>
    <row r="133">
      <c r="D133" s="16">
        <f>+D23</f>
        <v>90</v>
      </c>
      <c r="M133" s="14">
        <f>R20</f>
        <v>2022</v>
      </c>
    </row>
    <row r="134">
      <c r="D134" s="16">
        <f>+E23</f>
        <v>14</v>
      </c>
      <c r="M134" s="14">
        <f>S20</f>
        <v>15520</v>
      </c>
    </row>
    <row r="135">
      <c r="D135" s="16">
        <f>+F23</f>
        <v>6</v>
      </c>
      <c r="M135" s="14">
        <f>M21</f>
        <v>1600</v>
      </c>
    </row>
    <row r="136">
      <c r="D136" s="16">
        <f>+G23</f>
        <v>1938</v>
      </c>
      <c r="M136" s="14">
        <f>N21</f>
        <v>25</v>
      </c>
    </row>
    <row r="137">
      <c r="D137" s="16">
        <f>+H23</f>
        <v>181000</v>
      </c>
      <c r="M137" s="14">
        <f>O21</f>
        <v>3</v>
      </c>
    </row>
    <row r="138">
      <c r="D138" s="16">
        <f>+I23</f>
        <v>187577</v>
      </c>
      <c r="M138" s="14">
        <f>P21</f>
        <v>13</v>
      </c>
    </row>
    <row r="139">
      <c r="D139" s="16">
        <f>+D24</f>
        <v>95</v>
      </c>
      <c r="M139" s="14">
        <f>Q21</f>
        <v>12</v>
      </c>
    </row>
    <row r="140">
      <c r="D140" s="16">
        <f>+E24</f>
        <v>2</v>
      </c>
      <c r="M140" s="14">
        <f>R21</f>
        <v>2020</v>
      </c>
    </row>
    <row r="141">
      <c r="D141" s="16">
        <f>+F24</f>
        <v>8</v>
      </c>
      <c r="M141" s="14">
        <f>S21</f>
        <v>15715</v>
      </c>
    </row>
    <row r="142">
      <c r="D142" s="16">
        <f>+G24</f>
        <v>1976</v>
      </c>
      <c r="M142" s="14">
        <f>M22</f>
        <v>1700</v>
      </c>
    </row>
    <row r="143">
      <c r="D143" s="16">
        <f>+H24</f>
        <v>191000</v>
      </c>
      <c r="M143" s="14">
        <f>N22</f>
        <v>35</v>
      </c>
    </row>
    <row r="144">
      <c r="D144" s="16">
        <f>+I24</f>
        <v>159280</v>
      </c>
      <c r="M144" s="14">
        <f>O22</f>
        <v>2</v>
      </c>
    </row>
    <row r="145">
      <c r="D145" s="16">
        <f>+D25</f>
        <v>100</v>
      </c>
      <c r="M145" s="14">
        <f>P22</f>
        <v>24</v>
      </c>
    </row>
    <row r="146">
      <c r="D146" s="16">
        <f>+E25</f>
        <v>27</v>
      </c>
      <c r="M146" s="14">
        <f>Q22</f>
        <v>12</v>
      </c>
    </row>
    <row r="147">
      <c r="D147" s="16">
        <f>+F25</f>
        <v>3</v>
      </c>
      <c r="M147" s="14">
        <f>R22</f>
        <v>2021</v>
      </c>
    </row>
    <row r="148">
      <c r="D148" s="16">
        <f>+G25</f>
        <v>1941</v>
      </c>
      <c r="M148" s="14">
        <f>S22</f>
        <v>15740</v>
      </c>
    </row>
    <row r="149">
      <c r="D149" s="16">
        <f>+H25</f>
        <v>201000</v>
      </c>
      <c r="M149" s="14">
        <f>M23</f>
        <v>1800</v>
      </c>
    </row>
    <row r="150">
      <c r="D150" s="16">
        <f>+I25</f>
        <v>145867</v>
      </c>
      <c r="M150" s="14">
        <f>N23</f>
        <v>34</v>
      </c>
    </row>
    <row r="151">
      <c r="M151" s="14">
        <f>O23</f>
        <v>3</v>
      </c>
    </row>
    <row r="152">
      <c r="M152" s="14">
        <f>P23</f>
        <v>25</v>
      </c>
    </row>
    <row r="153">
      <c r="M153" s="14">
        <f>Q23</f>
        <v>7</v>
      </c>
    </row>
    <row r="154">
      <c r="M154" s="14">
        <f>R23</f>
        <v>2020</v>
      </c>
    </row>
    <row r="155">
      <c r="M155" s="14">
        <f>S23</f>
        <v>14721</v>
      </c>
    </row>
    <row r="156">
      <c r="M156" s="14">
        <f>M24</f>
        <v>1900</v>
      </c>
    </row>
    <row r="157">
      <c r="M157" s="14">
        <f>N24</f>
        <v>25</v>
      </c>
    </row>
    <row r="158">
      <c r="M158" s="14">
        <f>O24</f>
        <v>3</v>
      </c>
    </row>
    <row r="159">
      <c r="M159" s="14">
        <f>P24</f>
        <v>20</v>
      </c>
    </row>
    <row r="160">
      <c r="M160" s="14">
        <f>Q24</f>
        <v>12</v>
      </c>
    </row>
    <row r="161">
      <c r="M161" s="14">
        <f>R24</f>
        <v>2023</v>
      </c>
    </row>
    <row r="162">
      <c r="M162" s="14">
        <f>S24</f>
        <v>11362</v>
      </c>
    </row>
    <row r="163">
      <c r="M163" s="14">
        <f>M25</f>
        <v>2000</v>
      </c>
    </row>
    <row r="164">
      <c r="M164" s="14">
        <f>N25</f>
        <v>34</v>
      </c>
    </row>
    <row r="165">
      <c r="M165" s="14">
        <f>O25</f>
        <v>3</v>
      </c>
    </row>
    <row r="166">
      <c r="M166" s="14">
        <f>P25</f>
        <v>20</v>
      </c>
    </row>
    <row r="167">
      <c r="M167" s="14">
        <f>Q25</f>
        <v>6</v>
      </c>
    </row>
    <row r="168">
      <c r="M168" s="14">
        <f>R25</f>
        <v>2021</v>
      </c>
    </row>
    <row r="169">
      <c r="M169" s="14">
        <f>S25</f>
        <v>11442</v>
      </c>
    </row>
  </sheetData>
  <mergeCells count="3">
    <mergeCell ref="E4:G4"/>
    <mergeCell ref="P4:R4"/>
    <mergeCell ref="AH25:AH27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4.38"/>
    <col customWidth="1" min="13" max="13" width="14.13"/>
    <col customWidth="1" min="14" max="14" width="14.38"/>
    <col customWidth="1" min="15" max="15" width="15.88"/>
    <col customWidth="1" min="17" max="17" width="13.25"/>
    <col customWidth="1" min="19" max="19" width="13.25"/>
    <col customWidth="1" min="23" max="23" width="38.0"/>
    <col customWidth="1" min="30" max="30" width="21.63"/>
    <col customWidth="1" min="31" max="31" width="38.0"/>
  </cols>
  <sheetData>
    <row r="3">
      <c r="D3" s="9" t="s">
        <v>7</v>
      </c>
    </row>
    <row r="4">
      <c r="E4" s="1" t="s">
        <v>0</v>
      </c>
      <c r="F4" s="2"/>
      <c r="G4" s="3"/>
      <c r="M4" s="9" t="s">
        <v>9</v>
      </c>
      <c r="P4" s="11" t="s">
        <v>11</v>
      </c>
      <c r="Q4" s="2"/>
      <c r="R4" s="3"/>
    </row>
    <row r="5">
      <c r="C5" s="12" t="s">
        <v>12</v>
      </c>
      <c r="D5" s="4" t="s">
        <v>13</v>
      </c>
      <c r="E5" s="4" t="s">
        <v>1</v>
      </c>
      <c r="F5" s="4" t="s">
        <v>2</v>
      </c>
      <c r="G5" s="4" t="s">
        <v>3</v>
      </c>
      <c r="H5" s="4" t="s">
        <v>4</v>
      </c>
      <c r="I5" s="4" t="s">
        <v>14</v>
      </c>
      <c r="J5" s="4" t="s">
        <v>15</v>
      </c>
      <c r="L5" s="12" t="s">
        <v>12</v>
      </c>
      <c r="M5" s="13" t="s">
        <v>16</v>
      </c>
      <c r="N5" s="13" t="s">
        <v>17</v>
      </c>
      <c r="O5" s="13" t="s">
        <v>18</v>
      </c>
      <c r="P5" s="13" t="s">
        <v>1</v>
      </c>
      <c r="Q5" s="13" t="s">
        <v>2</v>
      </c>
      <c r="R5" s="13" t="s">
        <v>3</v>
      </c>
      <c r="S5" s="13" t="s">
        <v>19</v>
      </c>
      <c r="T5" s="13" t="s">
        <v>15</v>
      </c>
    </row>
    <row r="6">
      <c r="C6" s="6">
        <v>0.0</v>
      </c>
      <c r="D6" s="5">
        <v>5.0</v>
      </c>
      <c r="E6" s="5">
        <v>24.0</v>
      </c>
      <c r="F6" s="5">
        <v>12.0</v>
      </c>
      <c r="G6" s="5">
        <v>1924.0</v>
      </c>
      <c r="H6" s="5">
        <v>11000.0</v>
      </c>
      <c r="I6" s="5">
        <v>166689.0</v>
      </c>
      <c r="J6" s="5">
        <v>1.0</v>
      </c>
      <c r="L6" s="6">
        <v>0.0</v>
      </c>
      <c r="M6" s="14">
        <v>100.0</v>
      </c>
      <c r="N6" s="14">
        <v>5.0</v>
      </c>
      <c r="O6" s="14">
        <v>3.0</v>
      </c>
      <c r="P6" s="14">
        <v>8.0</v>
      </c>
      <c r="Q6" s="14">
        <v>10.0</v>
      </c>
      <c r="R6" s="14">
        <v>2020.0</v>
      </c>
      <c r="S6" s="14">
        <v>19400.0</v>
      </c>
      <c r="T6" s="14">
        <v>1.0</v>
      </c>
      <c r="AD6" s="12" t="s">
        <v>48</v>
      </c>
      <c r="AE6" s="23">
        <f>MIN(AC11:AC30)</f>
        <v>10242</v>
      </c>
    </row>
    <row r="7">
      <c r="C7" s="6">
        <v>1.0</v>
      </c>
      <c r="D7" s="5">
        <v>10.0</v>
      </c>
      <c r="E7" s="5">
        <v>25.0</v>
      </c>
      <c r="F7" s="5">
        <v>2.0</v>
      </c>
      <c r="G7" s="5">
        <v>1911.0</v>
      </c>
      <c r="H7" s="5">
        <v>21000.0</v>
      </c>
      <c r="I7" s="5">
        <v>151990.0</v>
      </c>
      <c r="J7" s="5">
        <v>1.0</v>
      </c>
      <c r="L7" s="6">
        <v>1.0</v>
      </c>
      <c r="M7" s="14">
        <v>200.0</v>
      </c>
      <c r="N7" s="14">
        <v>25.0</v>
      </c>
      <c r="O7" s="14">
        <v>1.0</v>
      </c>
      <c r="P7" s="14">
        <v>21.0</v>
      </c>
      <c r="Q7" s="14">
        <v>9.0</v>
      </c>
      <c r="R7" s="14">
        <v>2024.0</v>
      </c>
      <c r="S7" s="14">
        <v>16991.0</v>
      </c>
      <c r="T7" s="14">
        <v>1.0</v>
      </c>
      <c r="AD7" s="12" t="s">
        <v>49</v>
      </c>
      <c r="AE7" s="23">
        <f>VLOOKUP(AE6,AC11:AF30,2,0)</f>
        <v>5</v>
      </c>
    </row>
    <row r="8">
      <c r="C8" s="6">
        <v>2.0</v>
      </c>
      <c r="D8" s="5">
        <v>15.0</v>
      </c>
      <c r="E8" s="5">
        <v>31.0</v>
      </c>
      <c r="F8" s="5">
        <v>1.0</v>
      </c>
      <c r="G8" s="5">
        <v>2024.0</v>
      </c>
      <c r="H8" s="5">
        <v>31000.0</v>
      </c>
      <c r="I8" s="5">
        <v>155022.0</v>
      </c>
      <c r="J8" s="5">
        <v>1.0</v>
      </c>
      <c r="L8" s="6">
        <v>2.0</v>
      </c>
      <c r="M8" s="14">
        <v>300.0</v>
      </c>
      <c r="N8" s="14">
        <v>5.0</v>
      </c>
      <c r="O8" s="14">
        <v>3.0</v>
      </c>
      <c r="P8" s="14">
        <v>28.0</v>
      </c>
      <c r="Q8" s="14">
        <v>3.0</v>
      </c>
      <c r="R8" s="14">
        <v>2021.0</v>
      </c>
      <c r="S8" s="14">
        <v>10242.0</v>
      </c>
      <c r="T8" s="14">
        <v>1.0</v>
      </c>
      <c r="AD8" s="12" t="s">
        <v>50</v>
      </c>
      <c r="AE8" s="23">
        <f>VLOOKUP(AE7,AE11:AF30,2,0)</f>
        <v>11000</v>
      </c>
    </row>
    <row r="9">
      <c r="C9" s="6">
        <v>3.0</v>
      </c>
      <c r="D9" s="5">
        <v>20.0</v>
      </c>
      <c r="E9" s="5">
        <v>26.0</v>
      </c>
      <c r="F9" s="5">
        <v>2.0</v>
      </c>
      <c r="G9" s="5">
        <v>1974.0</v>
      </c>
      <c r="H9" s="5">
        <v>41000.0</v>
      </c>
      <c r="I9" s="5">
        <v>150194.0</v>
      </c>
      <c r="J9" s="5">
        <v>1.0</v>
      </c>
      <c r="L9" s="6">
        <v>3.0</v>
      </c>
      <c r="M9" s="14">
        <v>400.0</v>
      </c>
      <c r="N9" s="14">
        <v>100.0</v>
      </c>
      <c r="O9" s="14">
        <v>1.0</v>
      </c>
      <c r="P9" s="14">
        <v>27.0</v>
      </c>
      <c r="Q9" s="14">
        <v>1.0</v>
      </c>
      <c r="R9" s="14">
        <v>2023.0</v>
      </c>
      <c r="S9" s="14">
        <v>13588.0</v>
      </c>
      <c r="T9" s="14">
        <v>1.0</v>
      </c>
    </row>
    <row r="10">
      <c r="C10" s="6">
        <v>4.0</v>
      </c>
      <c r="D10" s="5">
        <v>25.0</v>
      </c>
      <c r="E10" s="5">
        <v>14.0</v>
      </c>
      <c r="F10" s="5">
        <v>4.0</v>
      </c>
      <c r="G10" s="5">
        <v>1966.0</v>
      </c>
      <c r="H10" s="5">
        <v>51000.0</v>
      </c>
      <c r="I10" s="5">
        <v>106556.0</v>
      </c>
      <c r="J10" s="5">
        <v>1.0</v>
      </c>
      <c r="L10" s="6">
        <v>4.0</v>
      </c>
      <c r="M10" s="14">
        <v>500.0</v>
      </c>
      <c r="N10" s="14">
        <v>5.0</v>
      </c>
      <c r="O10" s="14">
        <v>3.0</v>
      </c>
      <c r="P10" s="14">
        <v>27.0</v>
      </c>
      <c r="Q10" s="14">
        <v>2.0</v>
      </c>
      <c r="R10" s="14">
        <v>2021.0</v>
      </c>
      <c r="S10" s="14">
        <v>15003.0</v>
      </c>
      <c r="T10" s="14">
        <v>1.0</v>
      </c>
      <c r="W10" s="4" t="s">
        <v>13</v>
      </c>
      <c r="X10" s="4" t="s">
        <v>4</v>
      </c>
      <c r="Z10" s="13" t="s">
        <v>17</v>
      </c>
      <c r="AA10" s="13" t="s">
        <v>51</v>
      </c>
      <c r="AC10" s="13" t="s">
        <v>19</v>
      </c>
      <c r="AD10" s="13" t="s">
        <v>17</v>
      </c>
      <c r="AE10" s="4" t="s">
        <v>52</v>
      </c>
      <c r="AF10" s="4" t="s">
        <v>4</v>
      </c>
    </row>
    <row r="11">
      <c r="C11" s="6">
        <v>5.0</v>
      </c>
      <c r="D11" s="5">
        <v>30.0</v>
      </c>
      <c r="E11" s="5">
        <v>20.0</v>
      </c>
      <c r="F11" s="5">
        <v>5.0</v>
      </c>
      <c r="G11" s="5">
        <v>1986.0</v>
      </c>
      <c r="H11" s="5">
        <v>61000.0</v>
      </c>
      <c r="I11" s="5">
        <v>188906.0</v>
      </c>
      <c r="J11" s="5">
        <v>1.0</v>
      </c>
      <c r="L11" s="6">
        <v>5.0</v>
      </c>
      <c r="M11" s="14">
        <v>600.0</v>
      </c>
      <c r="N11" s="14">
        <v>35.0</v>
      </c>
      <c r="O11" s="14">
        <v>3.0</v>
      </c>
      <c r="P11" s="14">
        <v>2.0</v>
      </c>
      <c r="Q11" s="14">
        <v>11.0</v>
      </c>
      <c r="R11" s="14">
        <v>2021.0</v>
      </c>
      <c r="S11" s="14">
        <v>13799.0</v>
      </c>
      <c r="T11" s="14">
        <v>1.0</v>
      </c>
      <c r="W11" s="5">
        <f t="shared" ref="W11:W30" si="1">D6</f>
        <v>5</v>
      </c>
      <c r="X11" s="5">
        <v>11000.0</v>
      </c>
      <c r="Z11" s="14">
        <v>5.0</v>
      </c>
      <c r="AA11" s="14" t="b">
        <f t="shared" ref="AA11:AA30" si="2">IF(ISNUMBER(MATCH(Z11,$W$11:$W$30,0)),TRUE,FALSE)</f>
        <v>1</v>
      </c>
      <c r="AC11" s="14">
        <f t="shared" ref="AC11:AC30" si="3">IF(AA11=TRUE,S6,"")</f>
        <v>19400</v>
      </c>
      <c r="AD11" s="14">
        <f t="shared" ref="AD11:AD30" si="4">IF(AA11=TRUE,Z11,"")</f>
        <v>5</v>
      </c>
      <c r="AE11" s="5">
        <v>5.0</v>
      </c>
      <c r="AF11" s="5">
        <v>11000.0</v>
      </c>
    </row>
    <row r="12">
      <c r="C12" s="6">
        <v>6.0</v>
      </c>
      <c r="D12" s="5">
        <v>35.0</v>
      </c>
      <c r="E12" s="5">
        <v>16.0</v>
      </c>
      <c r="F12" s="5">
        <v>7.0</v>
      </c>
      <c r="G12" s="5">
        <v>1935.0</v>
      </c>
      <c r="H12" s="5">
        <v>71000.0</v>
      </c>
      <c r="I12" s="5">
        <v>109036.0</v>
      </c>
      <c r="J12" s="5">
        <v>1.0</v>
      </c>
      <c r="L12" s="6">
        <v>6.0</v>
      </c>
      <c r="M12" s="14">
        <v>700.0</v>
      </c>
      <c r="N12" s="14">
        <v>5.0</v>
      </c>
      <c r="O12" s="14">
        <v>1.0</v>
      </c>
      <c r="P12" s="14">
        <v>23.0</v>
      </c>
      <c r="Q12" s="14">
        <v>9.0</v>
      </c>
      <c r="R12" s="14">
        <v>2024.0</v>
      </c>
      <c r="S12" s="14">
        <v>12336.0</v>
      </c>
      <c r="T12" s="14">
        <v>1.0</v>
      </c>
      <c r="W12" s="5">
        <f t="shared" si="1"/>
        <v>10</v>
      </c>
      <c r="X12" s="5">
        <v>21000.0</v>
      </c>
      <c r="Z12" s="14">
        <v>25.0</v>
      </c>
      <c r="AA12" s="14" t="b">
        <f t="shared" si="2"/>
        <v>1</v>
      </c>
      <c r="AC12" s="14">
        <f t="shared" si="3"/>
        <v>16991</v>
      </c>
      <c r="AD12" s="14">
        <f t="shared" si="4"/>
        <v>25</v>
      </c>
      <c r="AE12" s="5">
        <v>10.0</v>
      </c>
      <c r="AF12" s="5">
        <v>21000.0</v>
      </c>
    </row>
    <row r="13">
      <c r="C13" s="6">
        <v>7.0</v>
      </c>
      <c r="D13" s="5">
        <v>40.0</v>
      </c>
      <c r="E13" s="5">
        <v>28.0</v>
      </c>
      <c r="F13" s="5">
        <v>3.0</v>
      </c>
      <c r="G13" s="5">
        <v>1935.0</v>
      </c>
      <c r="H13" s="5">
        <v>81000.0</v>
      </c>
      <c r="I13" s="5">
        <v>150219.0</v>
      </c>
      <c r="J13" s="5">
        <v>1.0</v>
      </c>
      <c r="L13" s="6">
        <v>7.0</v>
      </c>
      <c r="M13" s="14">
        <v>800.0</v>
      </c>
      <c r="N13" s="14">
        <v>25.0</v>
      </c>
      <c r="O13" s="14">
        <v>3.0</v>
      </c>
      <c r="P13" s="14">
        <v>20.0</v>
      </c>
      <c r="Q13" s="14">
        <v>2.0</v>
      </c>
      <c r="R13" s="14">
        <v>2020.0</v>
      </c>
      <c r="S13" s="14">
        <v>12680.0</v>
      </c>
      <c r="T13" s="14">
        <v>1.0</v>
      </c>
      <c r="W13" s="5">
        <f t="shared" si="1"/>
        <v>15</v>
      </c>
      <c r="X13" s="5">
        <v>31000.0</v>
      </c>
      <c r="Z13" s="14">
        <v>5.0</v>
      </c>
      <c r="AA13" s="14" t="b">
        <f t="shared" si="2"/>
        <v>1</v>
      </c>
      <c r="AC13" s="14">
        <f t="shared" si="3"/>
        <v>10242</v>
      </c>
      <c r="AD13" s="14">
        <f t="shared" si="4"/>
        <v>5</v>
      </c>
      <c r="AE13" s="5">
        <v>15.0</v>
      </c>
      <c r="AF13" s="5">
        <v>31000.0</v>
      </c>
    </row>
    <row r="14">
      <c r="C14" s="6">
        <v>8.0</v>
      </c>
      <c r="D14" s="5">
        <v>45.0</v>
      </c>
      <c r="E14" s="5">
        <v>3.0</v>
      </c>
      <c r="F14" s="5">
        <v>10.0</v>
      </c>
      <c r="G14" s="5">
        <v>2023.0</v>
      </c>
      <c r="H14" s="5">
        <v>91000.0</v>
      </c>
      <c r="I14" s="5">
        <v>163098.0</v>
      </c>
      <c r="J14" s="5">
        <v>1.0</v>
      </c>
      <c r="L14" s="6">
        <v>8.0</v>
      </c>
      <c r="M14" s="14">
        <v>900.0</v>
      </c>
      <c r="N14" s="14">
        <v>100.0</v>
      </c>
      <c r="O14" s="14">
        <v>3.0</v>
      </c>
      <c r="P14" s="14">
        <v>13.0</v>
      </c>
      <c r="Q14" s="14">
        <v>6.0</v>
      </c>
      <c r="R14" s="14">
        <v>2024.0</v>
      </c>
      <c r="S14" s="14">
        <v>11137.0</v>
      </c>
      <c r="T14" s="14">
        <v>1.0</v>
      </c>
      <c r="W14" s="5">
        <f t="shared" si="1"/>
        <v>20</v>
      </c>
      <c r="X14" s="5">
        <v>41000.0</v>
      </c>
      <c r="Z14" s="14">
        <v>100.0</v>
      </c>
      <c r="AA14" s="14" t="b">
        <f t="shared" si="2"/>
        <v>1</v>
      </c>
      <c r="AC14" s="14">
        <f t="shared" si="3"/>
        <v>13588</v>
      </c>
      <c r="AD14" s="14">
        <f t="shared" si="4"/>
        <v>100</v>
      </c>
      <c r="AE14" s="5">
        <v>20.0</v>
      </c>
      <c r="AF14" s="5">
        <v>41000.0</v>
      </c>
    </row>
    <row r="15">
      <c r="C15" s="6">
        <v>9.0</v>
      </c>
      <c r="D15" s="5">
        <v>50.0</v>
      </c>
      <c r="E15" s="5">
        <v>4.0</v>
      </c>
      <c r="F15" s="5">
        <v>10.0</v>
      </c>
      <c r="G15" s="5">
        <v>1941.0</v>
      </c>
      <c r="H15" s="5">
        <v>101000.0</v>
      </c>
      <c r="I15" s="5">
        <v>134884.0</v>
      </c>
      <c r="J15" s="5">
        <v>1.0</v>
      </c>
      <c r="L15" s="6">
        <v>9.0</v>
      </c>
      <c r="M15" s="14">
        <v>1000.0</v>
      </c>
      <c r="N15" s="14">
        <v>5.0</v>
      </c>
      <c r="O15" s="14">
        <v>1.0</v>
      </c>
      <c r="P15" s="14">
        <v>17.0</v>
      </c>
      <c r="Q15" s="14">
        <v>2.0</v>
      </c>
      <c r="R15" s="14">
        <v>2022.0</v>
      </c>
      <c r="S15" s="14">
        <v>18224.0</v>
      </c>
      <c r="T15" s="14">
        <v>1.0</v>
      </c>
      <c r="W15" s="5">
        <f t="shared" si="1"/>
        <v>25</v>
      </c>
      <c r="X15" s="5">
        <v>51000.0</v>
      </c>
      <c r="Z15" s="14">
        <v>5.0</v>
      </c>
      <c r="AA15" s="14" t="b">
        <f t="shared" si="2"/>
        <v>1</v>
      </c>
      <c r="AC15" s="14">
        <f t="shared" si="3"/>
        <v>15003</v>
      </c>
      <c r="AD15" s="14">
        <f t="shared" si="4"/>
        <v>5</v>
      </c>
      <c r="AE15" s="5">
        <v>25.0</v>
      </c>
      <c r="AF15" s="5">
        <v>51000.0</v>
      </c>
    </row>
    <row r="16">
      <c r="C16" s="6">
        <v>10.0</v>
      </c>
      <c r="D16" s="5">
        <v>55.0</v>
      </c>
      <c r="E16" s="5">
        <v>5.0</v>
      </c>
      <c r="F16" s="5">
        <v>9.0</v>
      </c>
      <c r="G16" s="5">
        <v>1900.0</v>
      </c>
      <c r="H16" s="5">
        <v>111000.0</v>
      </c>
      <c r="I16" s="5">
        <v>186547.0</v>
      </c>
      <c r="J16" s="5">
        <v>1.0</v>
      </c>
      <c r="L16" s="6">
        <v>10.0</v>
      </c>
      <c r="M16" s="14">
        <v>1100.0</v>
      </c>
      <c r="N16" s="14">
        <v>35.0</v>
      </c>
      <c r="O16" s="14">
        <v>1.0</v>
      </c>
      <c r="P16" s="14">
        <v>2.0</v>
      </c>
      <c r="Q16" s="14">
        <v>8.0</v>
      </c>
      <c r="R16" s="14">
        <v>2020.0</v>
      </c>
      <c r="S16" s="14">
        <v>14933.0</v>
      </c>
      <c r="T16" s="14">
        <v>1.0</v>
      </c>
      <c r="W16" s="5">
        <f t="shared" si="1"/>
        <v>30</v>
      </c>
      <c r="X16" s="5">
        <v>61000.0</v>
      </c>
      <c r="Z16" s="14">
        <v>35.0</v>
      </c>
      <c r="AA16" s="14" t="b">
        <f t="shared" si="2"/>
        <v>1</v>
      </c>
      <c r="AC16" s="14">
        <f t="shared" si="3"/>
        <v>13799</v>
      </c>
      <c r="AD16" s="14">
        <f t="shared" si="4"/>
        <v>35</v>
      </c>
      <c r="AE16" s="5">
        <v>30.0</v>
      </c>
      <c r="AF16" s="5">
        <v>61000.0</v>
      </c>
    </row>
    <row r="17">
      <c r="C17" s="6">
        <v>11.0</v>
      </c>
      <c r="D17" s="5">
        <v>60.0</v>
      </c>
      <c r="E17" s="5">
        <v>11.0</v>
      </c>
      <c r="F17" s="5">
        <v>4.0</v>
      </c>
      <c r="G17" s="5">
        <v>1917.0</v>
      </c>
      <c r="H17" s="5">
        <v>121000.0</v>
      </c>
      <c r="I17" s="5">
        <v>181537.0</v>
      </c>
      <c r="J17" s="5">
        <v>1.0</v>
      </c>
      <c r="L17" s="6">
        <v>11.0</v>
      </c>
      <c r="M17" s="14">
        <v>1200.0</v>
      </c>
      <c r="N17" s="14">
        <v>25.0</v>
      </c>
      <c r="O17" s="14">
        <v>1.0</v>
      </c>
      <c r="P17" s="14">
        <v>7.0</v>
      </c>
      <c r="Q17" s="14">
        <v>7.0</v>
      </c>
      <c r="R17" s="14">
        <v>2020.0</v>
      </c>
      <c r="S17" s="14">
        <v>14626.0</v>
      </c>
      <c r="T17" s="14">
        <v>1.0</v>
      </c>
      <c r="W17" s="5">
        <f t="shared" si="1"/>
        <v>35</v>
      </c>
      <c r="X17" s="5">
        <v>71000.0</v>
      </c>
      <c r="Z17" s="14">
        <v>5.0</v>
      </c>
      <c r="AA17" s="14" t="b">
        <f t="shared" si="2"/>
        <v>1</v>
      </c>
      <c r="AC17" s="14">
        <f t="shared" si="3"/>
        <v>12336</v>
      </c>
      <c r="AD17" s="14">
        <f t="shared" si="4"/>
        <v>5</v>
      </c>
      <c r="AE17" s="5">
        <v>35.0</v>
      </c>
      <c r="AF17" s="5">
        <v>71000.0</v>
      </c>
    </row>
    <row r="18">
      <c r="C18" s="6">
        <v>12.0</v>
      </c>
      <c r="D18" s="5">
        <v>65.0</v>
      </c>
      <c r="E18" s="5">
        <v>24.0</v>
      </c>
      <c r="F18" s="5">
        <v>2.0</v>
      </c>
      <c r="G18" s="5">
        <v>2016.0</v>
      </c>
      <c r="H18" s="5">
        <v>131000.0</v>
      </c>
      <c r="I18" s="5">
        <v>155644.0</v>
      </c>
      <c r="J18" s="5">
        <v>1.0</v>
      </c>
      <c r="L18" s="6">
        <v>12.0</v>
      </c>
      <c r="M18" s="14">
        <v>1300.0</v>
      </c>
      <c r="N18" s="14">
        <v>5.0</v>
      </c>
      <c r="O18" s="14">
        <v>3.0</v>
      </c>
      <c r="P18" s="14">
        <v>15.0</v>
      </c>
      <c r="Q18" s="14">
        <v>12.0</v>
      </c>
      <c r="R18" s="14">
        <v>2021.0</v>
      </c>
      <c r="S18" s="14">
        <v>17531.0</v>
      </c>
      <c r="T18" s="14">
        <v>1.0</v>
      </c>
      <c r="W18" s="5">
        <f t="shared" si="1"/>
        <v>40</v>
      </c>
      <c r="X18" s="5">
        <v>81000.0</v>
      </c>
      <c r="Z18" s="14">
        <v>25.0</v>
      </c>
      <c r="AA18" s="14" t="b">
        <f t="shared" si="2"/>
        <v>1</v>
      </c>
      <c r="AC18" s="14">
        <f t="shared" si="3"/>
        <v>12680</v>
      </c>
      <c r="AD18" s="14">
        <f t="shared" si="4"/>
        <v>25</v>
      </c>
      <c r="AE18" s="5">
        <v>40.0</v>
      </c>
      <c r="AF18" s="5">
        <v>81000.0</v>
      </c>
    </row>
    <row r="19">
      <c r="C19" s="6">
        <v>13.0</v>
      </c>
      <c r="D19" s="5">
        <v>70.0</v>
      </c>
      <c r="E19" s="5">
        <v>26.0</v>
      </c>
      <c r="F19" s="5">
        <v>7.0</v>
      </c>
      <c r="G19" s="5">
        <v>1960.0</v>
      </c>
      <c r="H19" s="5">
        <v>141000.0</v>
      </c>
      <c r="I19" s="5">
        <v>185800.0</v>
      </c>
      <c r="J19" s="5">
        <v>1.0</v>
      </c>
      <c r="L19" s="6">
        <v>13.0</v>
      </c>
      <c r="M19" s="14">
        <v>1400.0</v>
      </c>
      <c r="N19" s="14">
        <v>100.0</v>
      </c>
      <c r="O19" s="14">
        <v>3.0</v>
      </c>
      <c r="P19" s="14">
        <v>24.0</v>
      </c>
      <c r="Q19" s="14">
        <v>12.0</v>
      </c>
      <c r="R19" s="14">
        <v>2024.0</v>
      </c>
      <c r="S19" s="14">
        <v>15017.0</v>
      </c>
      <c r="T19" s="14">
        <v>1.0</v>
      </c>
      <c r="W19" s="5">
        <f t="shared" si="1"/>
        <v>45</v>
      </c>
      <c r="X19" s="5">
        <v>91000.0</v>
      </c>
      <c r="Z19" s="14">
        <v>100.0</v>
      </c>
      <c r="AA19" s="14" t="b">
        <f t="shared" si="2"/>
        <v>1</v>
      </c>
      <c r="AC19" s="14">
        <f t="shared" si="3"/>
        <v>11137</v>
      </c>
      <c r="AD19" s="14">
        <f t="shared" si="4"/>
        <v>100</v>
      </c>
      <c r="AE19" s="5">
        <v>45.0</v>
      </c>
      <c r="AF19" s="5">
        <v>91000.0</v>
      </c>
    </row>
    <row r="20">
      <c r="C20" s="6">
        <v>14.0</v>
      </c>
      <c r="D20" s="5">
        <v>75.0</v>
      </c>
      <c r="E20" s="5">
        <v>8.0</v>
      </c>
      <c r="F20" s="5">
        <v>12.0</v>
      </c>
      <c r="G20" s="5">
        <v>1962.0</v>
      </c>
      <c r="H20" s="5">
        <v>151000.0</v>
      </c>
      <c r="I20" s="5">
        <v>114513.0</v>
      </c>
      <c r="J20" s="5">
        <v>1.0</v>
      </c>
      <c r="L20" s="6">
        <v>14.0</v>
      </c>
      <c r="M20" s="14">
        <v>1500.0</v>
      </c>
      <c r="N20" s="14">
        <v>35.0</v>
      </c>
      <c r="O20" s="14">
        <v>3.0</v>
      </c>
      <c r="P20" s="14">
        <v>26.0</v>
      </c>
      <c r="Q20" s="14">
        <v>9.0</v>
      </c>
      <c r="R20" s="14">
        <v>2022.0</v>
      </c>
      <c r="S20" s="14">
        <v>15520.0</v>
      </c>
      <c r="T20" s="14">
        <v>1.0</v>
      </c>
      <c r="W20" s="5">
        <f t="shared" si="1"/>
        <v>50</v>
      </c>
      <c r="X20" s="5">
        <v>101000.0</v>
      </c>
      <c r="Z20" s="14">
        <v>5.0</v>
      </c>
      <c r="AA20" s="14" t="b">
        <f t="shared" si="2"/>
        <v>1</v>
      </c>
      <c r="AC20" s="14">
        <f t="shared" si="3"/>
        <v>18224</v>
      </c>
      <c r="AD20" s="14">
        <f t="shared" si="4"/>
        <v>5</v>
      </c>
      <c r="AE20" s="5">
        <v>50.0</v>
      </c>
      <c r="AF20" s="5">
        <v>101000.0</v>
      </c>
    </row>
    <row r="21">
      <c r="C21" s="6">
        <v>15.0</v>
      </c>
      <c r="D21" s="5">
        <v>80.0</v>
      </c>
      <c r="E21" s="5">
        <v>30.0</v>
      </c>
      <c r="F21" s="5">
        <v>1.0</v>
      </c>
      <c r="G21" s="5">
        <v>1914.0</v>
      </c>
      <c r="H21" s="5">
        <v>161000.0</v>
      </c>
      <c r="I21" s="5">
        <v>143818.0</v>
      </c>
      <c r="J21" s="5">
        <v>1.0</v>
      </c>
      <c r="L21" s="6">
        <v>15.0</v>
      </c>
      <c r="M21" s="14">
        <v>1600.0</v>
      </c>
      <c r="N21" s="14">
        <v>25.0</v>
      </c>
      <c r="O21" s="14">
        <v>3.0</v>
      </c>
      <c r="P21" s="14">
        <v>13.0</v>
      </c>
      <c r="Q21" s="14">
        <v>12.0</v>
      </c>
      <c r="R21" s="14">
        <v>2020.0</v>
      </c>
      <c r="S21" s="14">
        <v>15715.0</v>
      </c>
      <c r="T21" s="14">
        <v>1.0</v>
      </c>
      <c r="W21" s="5">
        <f t="shared" si="1"/>
        <v>55</v>
      </c>
      <c r="X21" s="5">
        <v>111000.0</v>
      </c>
      <c r="Z21" s="14">
        <v>35.0</v>
      </c>
      <c r="AA21" s="14" t="b">
        <f t="shared" si="2"/>
        <v>1</v>
      </c>
      <c r="AC21" s="14">
        <f t="shared" si="3"/>
        <v>14933</v>
      </c>
      <c r="AD21" s="14">
        <f t="shared" si="4"/>
        <v>35</v>
      </c>
      <c r="AE21" s="5">
        <v>55.0</v>
      </c>
      <c r="AF21" s="5">
        <v>111000.0</v>
      </c>
    </row>
    <row r="22">
      <c r="C22" s="6">
        <v>16.0</v>
      </c>
      <c r="D22" s="5">
        <v>85.0</v>
      </c>
      <c r="E22" s="5">
        <v>11.0</v>
      </c>
      <c r="F22" s="5">
        <v>2.0</v>
      </c>
      <c r="G22" s="5">
        <v>1999.0</v>
      </c>
      <c r="H22" s="5">
        <v>171000.0</v>
      </c>
      <c r="I22" s="5">
        <v>158903.0</v>
      </c>
      <c r="J22" s="5">
        <v>1.0</v>
      </c>
      <c r="L22" s="6">
        <v>16.0</v>
      </c>
      <c r="M22" s="14">
        <v>1700.0</v>
      </c>
      <c r="N22" s="14">
        <v>35.0</v>
      </c>
      <c r="O22" s="14">
        <v>2.0</v>
      </c>
      <c r="P22" s="14">
        <v>24.0</v>
      </c>
      <c r="Q22" s="14">
        <v>12.0</v>
      </c>
      <c r="R22" s="14">
        <v>2021.0</v>
      </c>
      <c r="S22" s="14">
        <v>15740.0</v>
      </c>
      <c r="T22" s="14">
        <v>1.0</v>
      </c>
      <c r="W22" s="5">
        <f t="shared" si="1"/>
        <v>60</v>
      </c>
      <c r="X22" s="5">
        <v>121000.0</v>
      </c>
      <c r="Z22" s="14">
        <v>25.0</v>
      </c>
      <c r="AA22" s="14" t="b">
        <f t="shared" si="2"/>
        <v>1</v>
      </c>
      <c r="AC22" s="14">
        <f t="shared" si="3"/>
        <v>14626</v>
      </c>
      <c r="AD22" s="14">
        <f t="shared" si="4"/>
        <v>25</v>
      </c>
      <c r="AE22" s="5">
        <v>60.0</v>
      </c>
      <c r="AF22" s="5">
        <v>121000.0</v>
      </c>
    </row>
    <row r="23">
      <c r="C23" s="6">
        <v>17.0</v>
      </c>
      <c r="D23" s="5">
        <v>90.0</v>
      </c>
      <c r="E23" s="5">
        <v>14.0</v>
      </c>
      <c r="F23" s="5">
        <v>6.0</v>
      </c>
      <c r="G23" s="5">
        <v>1938.0</v>
      </c>
      <c r="H23" s="5">
        <v>181000.0</v>
      </c>
      <c r="I23" s="5">
        <v>187577.0</v>
      </c>
      <c r="J23" s="5">
        <v>1.0</v>
      </c>
      <c r="L23" s="6">
        <v>17.0</v>
      </c>
      <c r="M23" s="14">
        <v>1800.0</v>
      </c>
      <c r="N23" s="14">
        <v>34.0</v>
      </c>
      <c r="O23" s="14">
        <v>3.0</v>
      </c>
      <c r="P23" s="14">
        <v>25.0</v>
      </c>
      <c r="Q23" s="14">
        <v>7.0</v>
      </c>
      <c r="R23" s="14">
        <v>2020.0</v>
      </c>
      <c r="S23" s="14">
        <v>14721.0</v>
      </c>
      <c r="T23" s="14">
        <v>1.0</v>
      </c>
      <c r="W23" s="5">
        <f t="shared" si="1"/>
        <v>65</v>
      </c>
      <c r="X23" s="5">
        <v>131000.0</v>
      </c>
      <c r="Z23" s="14">
        <v>5.0</v>
      </c>
      <c r="AA23" s="14" t="b">
        <f t="shared" si="2"/>
        <v>1</v>
      </c>
      <c r="AC23" s="14">
        <f t="shared" si="3"/>
        <v>17531</v>
      </c>
      <c r="AD23" s="14">
        <f t="shared" si="4"/>
        <v>5</v>
      </c>
      <c r="AE23" s="5">
        <v>65.0</v>
      </c>
      <c r="AF23" s="5">
        <v>131000.0</v>
      </c>
    </row>
    <row r="24">
      <c r="C24" s="6">
        <v>18.0</v>
      </c>
      <c r="D24" s="5">
        <v>95.0</v>
      </c>
      <c r="E24" s="5">
        <v>2.0</v>
      </c>
      <c r="F24" s="5">
        <v>8.0</v>
      </c>
      <c r="G24" s="5">
        <v>1976.0</v>
      </c>
      <c r="H24" s="5">
        <v>191000.0</v>
      </c>
      <c r="I24" s="5">
        <v>159280.0</v>
      </c>
      <c r="J24" s="5">
        <v>1.0</v>
      </c>
      <c r="L24" s="6">
        <v>18.0</v>
      </c>
      <c r="M24" s="14">
        <v>1900.0</v>
      </c>
      <c r="N24" s="14">
        <v>25.0</v>
      </c>
      <c r="O24" s="14">
        <v>3.0</v>
      </c>
      <c r="P24" s="14">
        <v>20.0</v>
      </c>
      <c r="Q24" s="14">
        <v>12.0</v>
      </c>
      <c r="R24" s="14">
        <v>2023.0</v>
      </c>
      <c r="S24" s="14">
        <v>11362.0</v>
      </c>
      <c r="T24" s="14">
        <v>1.0</v>
      </c>
      <c r="W24" s="5">
        <f t="shared" si="1"/>
        <v>70</v>
      </c>
      <c r="X24" s="5">
        <v>141000.0</v>
      </c>
      <c r="Z24" s="14">
        <v>100.0</v>
      </c>
      <c r="AA24" s="14" t="b">
        <f t="shared" si="2"/>
        <v>1</v>
      </c>
      <c r="AC24" s="14">
        <f t="shared" si="3"/>
        <v>15017</v>
      </c>
      <c r="AD24" s="14">
        <f t="shared" si="4"/>
        <v>100</v>
      </c>
      <c r="AE24" s="5">
        <v>70.0</v>
      </c>
      <c r="AF24" s="5">
        <v>141000.0</v>
      </c>
    </row>
    <row r="25">
      <c r="C25" s="6">
        <v>19.0</v>
      </c>
      <c r="D25" s="5">
        <v>100.0</v>
      </c>
      <c r="E25" s="5">
        <v>27.0</v>
      </c>
      <c r="F25" s="5">
        <v>3.0</v>
      </c>
      <c r="G25" s="5">
        <v>1941.0</v>
      </c>
      <c r="H25" s="5">
        <v>201000.0</v>
      </c>
      <c r="I25" s="5">
        <v>145867.0</v>
      </c>
      <c r="J25" s="5">
        <v>1.0</v>
      </c>
      <c r="L25" s="6">
        <v>19.0</v>
      </c>
      <c r="M25" s="14">
        <v>2000.0</v>
      </c>
      <c r="N25" s="14">
        <v>34.0</v>
      </c>
      <c r="O25" s="14">
        <v>3.0</v>
      </c>
      <c r="P25" s="14">
        <v>20.0</v>
      </c>
      <c r="Q25" s="14">
        <v>6.0</v>
      </c>
      <c r="R25" s="14">
        <v>2021.0</v>
      </c>
      <c r="S25" s="14">
        <v>11442.0</v>
      </c>
      <c r="T25" s="14">
        <v>1.0</v>
      </c>
      <c r="W25" s="5">
        <f t="shared" si="1"/>
        <v>75</v>
      </c>
      <c r="X25" s="5">
        <v>151000.0</v>
      </c>
      <c r="Z25" s="14">
        <v>35.0</v>
      </c>
      <c r="AA25" s="14" t="b">
        <f t="shared" si="2"/>
        <v>1</v>
      </c>
      <c r="AC25" s="14">
        <f t="shared" si="3"/>
        <v>15520</v>
      </c>
      <c r="AD25" s="14">
        <f t="shared" si="4"/>
        <v>35</v>
      </c>
      <c r="AE25" s="5">
        <v>75.0</v>
      </c>
      <c r="AF25" s="5">
        <v>151000.0</v>
      </c>
    </row>
    <row r="26">
      <c r="W26" s="5">
        <f t="shared" si="1"/>
        <v>80</v>
      </c>
      <c r="X26" s="5">
        <v>161000.0</v>
      </c>
      <c r="Z26" s="14">
        <v>25.0</v>
      </c>
      <c r="AA26" s="14" t="b">
        <f t="shared" si="2"/>
        <v>1</v>
      </c>
      <c r="AC26" s="14">
        <f t="shared" si="3"/>
        <v>15715</v>
      </c>
      <c r="AD26" s="14">
        <f t="shared" si="4"/>
        <v>25</v>
      </c>
      <c r="AE26" s="5">
        <v>80.0</v>
      </c>
      <c r="AF26" s="5">
        <v>161000.0</v>
      </c>
    </row>
    <row r="27">
      <c r="W27" s="5">
        <f t="shared" si="1"/>
        <v>85</v>
      </c>
      <c r="X27" s="5">
        <v>171000.0</v>
      </c>
      <c r="Z27" s="14">
        <v>35.0</v>
      </c>
      <c r="AA27" s="14" t="b">
        <f t="shared" si="2"/>
        <v>1</v>
      </c>
      <c r="AC27" s="14">
        <f t="shared" si="3"/>
        <v>15740</v>
      </c>
      <c r="AD27" s="14">
        <f t="shared" si="4"/>
        <v>35</v>
      </c>
      <c r="AE27" s="5">
        <v>85.0</v>
      </c>
      <c r="AF27" s="5">
        <v>171000.0</v>
      </c>
    </row>
    <row r="28">
      <c r="M28" s="9" t="s">
        <v>9</v>
      </c>
      <c r="W28" s="5">
        <f t="shared" si="1"/>
        <v>90</v>
      </c>
      <c r="X28" s="5">
        <v>181000.0</v>
      </c>
      <c r="Z28" s="14">
        <v>34.0</v>
      </c>
      <c r="AA28" s="14" t="b">
        <f t="shared" si="2"/>
        <v>0</v>
      </c>
      <c r="AC28" s="14" t="str">
        <f t="shared" si="3"/>
        <v/>
      </c>
      <c r="AD28" s="14" t="str">
        <f t="shared" si="4"/>
        <v/>
      </c>
      <c r="AE28" s="5">
        <v>90.0</v>
      </c>
      <c r="AF28" s="5">
        <v>181000.0</v>
      </c>
    </row>
    <row r="29">
      <c r="D29" s="15" t="s">
        <v>7</v>
      </c>
      <c r="M29" s="13" t="s">
        <v>20</v>
      </c>
      <c r="W29" s="5">
        <f t="shared" si="1"/>
        <v>95</v>
      </c>
      <c r="X29" s="5">
        <v>191000.0</v>
      </c>
      <c r="Z29" s="14">
        <v>25.0</v>
      </c>
      <c r="AA29" s="14" t="b">
        <f t="shared" si="2"/>
        <v>1</v>
      </c>
      <c r="AC29" s="14">
        <f t="shared" si="3"/>
        <v>11362</v>
      </c>
      <c r="AD29" s="14">
        <f t="shared" si="4"/>
        <v>25</v>
      </c>
      <c r="AE29" s="5">
        <v>95.0</v>
      </c>
      <c r="AF29" s="5">
        <v>191000.0</v>
      </c>
    </row>
    <row r="30">
      <c r="D30" s="4" t="s">
        <v>20</v>
      </c>
      <c r="M30" s="14">
        <f>M6</f>
        <v>100</v>
      </c>
      <c r="W30" s="5">
        <f t="shared" si="1"/>
        <v>100</v>
      </c>
      <c r="X30" s="5">
        <v>201000.0</v>
      </c>
      <c r="Z30" s="14">
        <v>34.0</v>
      </c>
      <c r="AA30" s="14" t="b">
        <f t="shared" si="2"/>
        <v>0</v>
      </c>
      <c r="AC30" s="14" t="str">
        <f t="shared" si="3"/>
        <v/>
      </c>
      <c r="AD30" s="14" t="str">
        <f t="shared" si="4"/>
        <v/>
      </c>
      <c r="AE30" s="5">
        <v>100.0</v>
      </c>
      <c r="AF30" s="5">
        <v>201000.0</v>
      </c>
    </row>
    <row r="31">
      <c r="D31" s="5">
        <f>+D6</f>
        <v>5</v>
      </c>
      <c r="M31" s="14">
        <f>N6</f>
        <v>5</v>
      </c>
    </row>
    <row r="32">
      <c r="D32" s="16">
        <f>+E6</f>
        <v>24</v>
      </c>
      <c r="M32" s="14">
        <f>O6</f>
        <v>3</v>
      </c>
    </row>
    <row r="33">
      <c r="D33" s="16">
        <f>+F6</f>
        <v>12</v>
      </c>
      <c r="M33" s="14">
        <f>P6</f>
        <v>8</v>
      </c>
    </row>
    <row r="34">
      <c r="D34" s="16">
        <f>+G6</f>
        <v>1924</v>
      </c>
      <c r="M34" s="14">
        <f>Q6</f>
        <v>10</v>
      </c>
    </row>
    <row r="35">
      <c r="D35" s="16">
        <f>+H6</f>
        <v>11000</v>
      </c>
      <c r="M35" s="14">
        <f>R6</f>
        <v>2020</v>
      </c>
    </row>
    <row r="36">
      <c r="D36" s="16">
        <f>+I6</f>
        <v>166689</v>
      </c>
      <c r="M36" s="14">
        <f>S6</f>
        <v>19400</v>
      </c>
    </row>
    <row r="37">
      <c r="D37" s="16">
        <f>+D7</f>
        <v>10</v>
      </c>
      <c r="M37" s="14">
        <f>M7</f>
        <v>200</v>
      </c>
    </row>
    <row r="38">
      <c r="D38" s="16">
        <f>+E7</f>
        <v>25</v>
      </c>
      <c r="M38" s="14">
        <f>N7</f>
        <v>25</v>
      </c>
    </row>
    <row r="39">
      <c r="D39" s="16">
        <f>+F7</f>
        <v>2</v>
      </c>
      <c r="M39" s="14">
        <f>O7</f>
        <v>1</v>
      </c>
    </row>
    <row r="40">
      <c r="D40" s="16">
        <f>+G7</f>
        <v>1911</v>
      </c>
      <c r="M40" s="14">
        <f>P7</f>
        <v>21</v>
      </c>
    </row>
    <row r="41">
      <c r="D41" s="16">
        <f>+H7</f>
        <v>21000</v>
      </c>
      <c r="M41" s="14">
        <f>Q7</f>
        <v>9</v>
      </c>
    </row>
    <row r="42">
      <c r="D42" s="16">
        <f>+I7</f>
        <v>151990</v>
      </c>
      <c r="M42" s="14">
        <f>R7</f>
        <v>2024</v>
      </c>
    </row>
    <row r="43">
      <c r="D43" s="16">
        <f>+D8</f>
        <v>15</v>
      </c>
      <c r="M43" s="14">
        <f>S7</f>
        <v>16991</v>
      </c>
    </row>
    <row r="44">
      <c r="D44" s="16">
        <f>+E8</f>
        <v>31</v>
      </c>
      <c r="M44" s="14">
        <f>M8</f>
        <v>300</v>
      </c>
    </row>
    <row r="45">
      <c r="D45" s="16">
        <f>+F8</f>
        <v>1</v>
      </c>
      <c r="M45" s="14">
        <f>N8</f>
        <v>5</v>
      </c>
    </row>
    <row r="46">
      <c r="D46" s="16">
        <f>+G8</f>
        <v>2024</v>
      </c>
      <c r="M46" s="14">
        <f>O8</f>
        <v>3</v>
      </c>
    </row>
    <row r="47">
      <c r="D47" s="16">
        <f>+H8</f>
        <v>31000</v>
      </c>
      <c r="M47" s="14">
        <f>P8</f>
        <v>28</v>
      </c>
    </row>
    <row r="48">
      <c r="D48" s="16">
        <f>+I8</f>
        <v>155022</v>
      </c>
      <c r="M48" s="14">
        <f>Q8</f>
        <v>3</v>
      </c>
    </row>
    <row r="49">
      <c r="D49" s="16">
        <f>+D9</f>
        <v>20</v>
      </c>
      <c r="M49" s="14">
        <f>R8</f>
        <v>2021</v>
      </c>
    </row>
    <row r="50">
      <c r="D50" s="16">
        <f>+E9</f>
        <v>26</v>
      </c>
      <c r="M50" s="14">
        <f>S8</f>
        <v>10242</v>
      </c>
    </row>
    <row r="51">
      <c r="D51" s="16">
        <f>+F9</f>
        <v>2</v>
      </c>
      <c r="M51" s="14">
        <f>M9</f>
        <v>400</v>
      </c>
    </row>
    <row r="52">
      <c r="D52" s="16">
        <f>+G9</f>
        <v>1974</v>
      </c>
      <c r="M52" s="14">
        <f>N9</f>
        <v>100</v>
      </c>
    </row>
    <row r="53">
      <c r="D53" s="16">
        <f>+H9</f>
        <v>41000</v>
      </c>
      <c r="M53" s="14">
        <f>O9</f>
        <v>1</v>
      </c>
    </row>
    <row r="54">
      <c r="D54" s="16">
        <f>+I9</f>
        <v>150194</v>
      </c>
      <c r="M54" s="14">
        <f>P9</f>
        <v>27</v>
      </c>
    </row>
    <row r="55">
      <c r="D55" s="16">
        <f>+D10</f>
        <v>25</v>
      </c>
      <c r="M55" s="14">
        <f>Q9</f>
        <v>1</v>
      </c>
    </row>
    <row r="56">
      <c r="D56" s="16">
        <f>+E10</f>
        <v>14</v>
      </c>
      <c r="M56" s="14">
        <f>R9</f>
        <v>2023</v>
      </c>
    </row>
    <row r="57">
      <c r="D57" s="16">
        <f>+F10</f>
        <v>4</v>
      </c>
      <c r="M57" s="14">
        <f>S9</f>
        <v>13588</v>
      </c>
    </row>
    <row r="58">
      <c r="D58" s="16">
        <f>+G10</f>
        <v>1966</v>
      </c>
      <c r="M58" s="14">
        <f>M10</f>
        <v>500</v>
      </c>
    </row>
    <row r="59">
      <c r="D59" s="16">
        <f>+H10</f>
        <v>51000</v>
      </c>
      <c r="M59" s="14">
        <f>N10</f>
        <v>5</v>
      </c>
    </row>
    <row r="60">
      <c r="D60" s="16">
        <f>+I10</f>
        <v>106556</v>
      </c>
      <c r="M60" s="14">
        <f>O10</f>
        <v>3</v>
      </c>
    </row>
    <row r="61">
      <c r="D61" s="16">
        <f>+D11</f>
        <v>30</v>
      </c>
      <c r="M61" s="14">
        <f>P10</f>
        <v>27</v>
      </c>
    </row>
    <row r="62">
      <c r="D62" s="16">
        <f>+E11</f>
        <v>20</v>
      </c>
      <c r="M62" s="14">
        <f>Q10</f>
        <v>2</v>
      </c>
    </row>
    <row r="63">
      <c r="D63" s="16">
        <f>+F11</f>
        <v>5</v>
      </c>
      <c r="M63" s="14">
        <f>R10</f>
        <v>2021</v>
      </c>
    </row>
    <row r="64">
      <c r="D64" s="16">
        <f>+G11</f>
        <v>1986</v>
      </c>
      <c r="M64" s="14">
        <f>S10</f>
        <v>15003</v>
      </c>
    </row>
    <row r="65">
      <c r="D65" s="16">
        <f>+H11</f>
        <v>61000</v>
      </c>
      <c r="M65" s="14">
        <f>M11</f>
        <v>600</v>
      </c>
    </row>
    <row r="66">
      <c r="D66" s="16">
        <f>+I11</f>
        <v>188906</v>
      </c>
      <c r="M66" s="14">
        <f>N11</f>
        <v>35</v>
      </c>
    </row>
    <row r="67">
      <c r="D67" s="16">
        <f>+D12</f>
        <v>35</v>
      </c>
      <c r="M67" s="14">
        <f>O11</f>
        <v>3</v>
      </c>
    </row>
    <row r="68">
      <c r="D68" s="16">
        <f>+E12</f>
        <v>16</v>
      </c>
      <c r="M68" s="14">
        <f>P11</f>
        <v>2</v>
      </c>
    </row>
    <row r="69">
      <c r="D69" s="16">
        <f>+F12</f>
        <v>7</v>
      </c>
      <c r="M69" s="14">
        <f>Q11</f>
        <v>11</v>
      </c>
    </row>
    <row r="70">
      <c r="D70" s="16">
        <f>+G12</f>
        <v>1935</v>
      </c>
      <c r="M70" s="14">
        <f>R11</f>
        <v>2021</v>
      </c>
    </row>
    <row r="71">
      <c r="D71" s="16">
        <f>+H12</f>
        <v>71000</v>
      </c>
      <c r="M71" s="14">
        <f>S11</f>
        <v>13799</v>
      </c>
    </row>
    <row r="72">
      <c r="D72" s="16">
        <f>+I12</f>
        <v>109036</v>
      </c>
      <c r="M72" s="14">
        <f>M12</f>
        <v>700</v>
      </c>
    </row>
    <row r="73">
      <c r="D73" s="16">
        <f>+D13</f>
        <v>40</v>
      </c>
      <c r="M73" s="14">
        <f>N12</f>
        <v>5</v>
      </c>
    </row>
    <row r="74">
      <c r="D74" s="16">
        <f>+E13</f>
        <v>28</v>
      </c>
      <c r="M74" s="14">
        <f>O12</f>
        <v>1</v>
      </c>
    </row>
    <row r="75">
      <c r="D75" s="16">
        <f>+F13</f>
        <v>3</v>
      </c>
      <c r="M75" s="14">
        <f>P12</f>
        <v>23</v>
      </c>
    </row>
    <row r="76">
      <c r="D76" s="16">
        <f>+G13</f>
        <v>1935</v>
      </c>
      <c r="M76" s="14">
        <f>Q12</f>
        <v>9</v>
      </c>
    </row>
    <row r="77">
      <c r="D77" s="16">
        <f>+H13</f>
        <v>81000</v>
      </c>
      <c r="M77" s="14">
        <f>R12</f>
        <v>2024</v>
      </c>
    </row>
    <row r="78">
      <c r="D78" s="16">
        <f>+I13</f>
        <v>150219</v>
      </c>
      <c r="M78" s="14">
        <f>S12</f>
        <v>12336</v>
      </c>
    </row>
    <row r="79">
      <c r="D79" s="16">
        <f>+D14</f>
        <v>45</v>
      </c>
      <c r="M79" s="14">
        <f>M13</f>
        <v>800</v>
      </c>
    </row>
    <row r="80">
      <c r="D80" s="16">
        <f>+E14</f>
        <v>3</v>
      </c>
      <c r="M80" s="14">
        <f>N13</f>
        <v>25</v>
      </c>
    </row>
    <row r="81">
      <c r="D81" s="16">
        <f>+F14</f>
        <v>10</v>
      </c>
      <c r="M81" s="14">
        <f>O13</f>
        <v>3</v>
      </c>
    </row>
    <row r="82">
      <c r="D82" s="16">
        <f>+G14</f>
        <v>2023</v>
      </c>
      <c r="M82" s="14">
        <f>P13</f>
        <v>20</v>
      </c>
    </row>
    <row r="83">
      <c r="D83" s="16">
        <f>+H14</f>
        <v>91000</v>
      </c>
      <c r="M83" s="14">
        <f>Q13</f>
        <v>2</v>
      </c>
    </row>
    <row r="84">
      <c r="D84" s="16">
        <f>+I14</f>
        <v>163098</v>
      </c>
      <c r="M84" s="14">
        <f>R13</f>
        <v>2020</v>
      </c>
    </row>
    <row r="85">
      <c r="D85" s="16">
        <f>+D15</f>
        <v>50</v>
      </c>
      <c r="M85" s="14">
        <f>S13</f>
        <v>12680</v>
      </c>
    </row>
    <row r="86">
      <c r="D86" s="16">
        <f>+E15</f>
        <v>4</v>
      </c>
      <c r="M86" s="14">
        <f>M14</f>
        <v>900</v>
      </c>
    </row>
    <row r="87">
      <c r="D87" s="16">
        <f>+F15</f>
        <v>10</v>
      </c>
      <c r="M87" s="14">
        <f>N14</f>
        <v>100</v>
      </c>
    </row>
    <row r="88">
      <c r="D88" s="16">
        <f>+G15</f>
        <v>1941</v>
      </c>
      <c r="M88" s="14">
        <f>O14</f>
        <v>3</v>
      </c>
    </row>
    <row r="89">
      <c r="D89" s="16">
        <f>+H15</f>
        <v>101000</v>
      </c>
      <c r="M89" s="14">
        <f>P14</f>
        <v>13</v>
      </c>
    </row>
    <row r="90">
      <c r="D90" s="16">
        <f>+I15</f>
        <v>134884</v>
      </c>
      <c r="M90" s="14">
        <f>Q14</f>
        <v>6</v>
      </c>
    </row>
    <row r="91">
      <c r="D91" s="16">
        <f>+D16</f>
        <v>55</v>
      </c>
      <c r="M91" s="14">
        <f>R14</f>
        <v>2024</v>
      </c>
    </row>
    <row r="92">
      <c r="D92" s="16">
        <f>+E16</f>
        <v>5</v>
      </c>
      <c r="M92" s="14">
        <f>S14</f>
        <v>11137</v>
      </c>
    </row>
    <row r="93">
      <c r="D93" s="16">
        <f>+F16</f>
        <v>9</v>
      </c>
      <c r="M93" s="14">
        <f>M15</f>
        <v>1000</v>
      </c>
    </row>
    <row r="94">
      <c r="D94" s="16">
        <f>+G16</f>
        <v>1900</v>
      </c>
      <c r="M94" s="14">
        <f>N15</f>
        <v>5</v>
      </c>
    </row>
    <row r="95">
      <c r="D95" s="16">
        <f>+H16</f>
        <v>111000</v>
      </c>
      <c r="M95" s="14">
        <f>O15</f>
        <v>1</v>
      </c>
    </row>
    <row r="96">
      <c r="D96" s="16">
        <f>+I16</f>
        <v>186547</v>
      </c>
      <c r="M96" s="14">
        <f>P15</f>
        <v>17</v>
      </c>
    </row>
    <row r="97">
      <c r="D97" s="16">
        <f>+D17</f>
        <v>60</v>
      </c>
      <c r="M97" s="14">
        <f>Q15</f>
        <v>2</v>
      </c>
    </row>
    <row r="98">
      <c r="D98" s="16">
        <f>+E17</f>
        <v>11</v>
      </c>
      <c r="M98" s="14">
        <f>R15</f>
        <v>2022</v>
      </c>
    </row>
    <row r="99">
      <c r="D99" s="16">
        <f>+F17</f>
        <v>4</v>
      </c>
      <c r="M99" s="14">
        <f>S15</f>
        <v>18224</v>
      </c>
    </row>
    <row r="100">
      <c r="D100" s="16">
        <f>+G17</f>
        <v>1917</v>
      </c>
      <c r="M100" s="14">
        <f>M16</f>
        <v>1100</v>
      </c>
    </row>
    <row r="101">
      <c r="D101" s="16">
        <f>+H17</f>
        <v>121000</v>
      </c>
      <c r="M101" s="14">
        <f>N16</f>
        <v>35</v>
      </c>
    </row>
    <row r="102">
      <c r="D102" s="16">
        <f>+I17</f>
        <v>181537</v>
      </c>
      <c r="M102" s="14">
        <f>O16</f>
        <v>1</v>
      </c>
    </row>
    <row r="103">
      <c r="D103" s="16">
        <f>+D18</f>
        <v>65</v>
      </c>
      <c r="M103" s="14">
        <f>P16</f>
        <v>2</v>
      </c>
    </row>
    <row r="104">
      <c r="D104" s="16">
        <f>+E18</f>
        <v>24</v>
      </c>
      <c r="M104" s="14">
        <f>Q16</f>
        <v>8</v>
      </c>
    </row>
    <row r="105">
      <c r="D105" s="16">
        <f>+F18</f>
        <v>2</v>
      </c>
      <c r="M105" s="14">
        <f>R16</f>
        <v>2020</v>
      </c>
    </row>
    <row r="106">
      <c r="D106" s="16">
        <f>+G18</f>
        <v>2016</v>
      </c>
      <c r="M106" s="14">
        <f>S16</f>
        <v>14933</v>
      </c>
    </row>
    <row r="107">
      <c r="D107" s="16">
        <f>+H18</f>
        <v>131000</v>
      </c>
      <c r="M107" s="14">
        <f>M17</f>
        <v>1200</v>
      </c>
    </row>
    <row r="108">
      <c r="D108" s="16">
        <f>+I18</f>
        <v>155644</v>
      </c>
      <c r="M108" s="14">
        <f>N17</f>
        <v>25</v>
      </c>
    </row>
    <row r="109">
      <c r="D109" s="16">
        <f>+D19</f>
        <v>70</v>
      </c>
      <c r="M109" s="14">
        <f>O17</f>
        <v>1</v>
      </c>
    </row>
    <row r="110">
      <c r="D110" s="16">
        <f>+E19</f>
        <v>26</v>
      </c>
      <c r="M110" s="14">
        <f>P17</f>
        <v>7</v>
      </c>
    </row>
    <row r="111">
      <c r="D111" s="16">
        <f>+F19</f>
        <v>7</v>
      </c>
      <c r="M111" s="14">
        <f>Q17</f>
        <v>7</v>
      </c>
    </row>
    <row r="112">
      <c r="D112" s="16">
        <f>+G19</f>
        <v>1960</v>
      </c>
      <c r="M112" s="14">
        <f>R17</f>
        <v>2020</v>
      </c>
    </row>
    <row r="113">
      <c r="D113" s="16">
        <f>+H19</f>
        <v>141000</v>
      </c>
      <c r="M113" s="14">
        <f>S17</f>
        <v>14626</v>
      </c>
    </row>
    <row r="114">
      <c r="D114" s="16">
        <f>+I19</f>
        <v>185800</v>
      </c>
      <c r="M114" s="14">
        <f>M18</f>
        <v>1300</v>
      </c>
    </row>
    <row r="115">
      <c r="D115" s="16">
        <f>+D20</f>
        <v>75</v>
      </c>
      <c r="M115" s="14">
        <f>N18</f>
        <v>5</v>
      </c>
    </row>
    <row r="116">
      <c r="D116" s="16">
        <f>+E20</f>
        <v>8</v>
      </c>
      <c r="M116" s="14">
        <f>O18</f>
        <v>3</v>
      </c>
    </row>
    <row r="117">
      <c r="D117" s="16">
        <f>+F20</f>
        <v>12</v>
      </c>
      <c r="M117" s="14">
        <f>P18</f>
        <v>15</v>
      </c>
    </row>
    <row r="118">
      <c r="D118" s="16">
        <f>+G20</f>
        <v>1962</v>
      </c>
      <c r="M118" s="14">
        <f>Q18</f>
        <v>12</v>
      </c>
    </row>
    <row r="119">
      <c r="D119" s="16">
        <f>+H20</f>
        <v>151000</v>
      </c>
      <c r="M119" s="14">
        <f>R18</f>
        <v>2021</v>
      </c>
    </row>
    <row r="120">
      <c r="D120" s="16">
        <f>+I20</f>
        <v>114513</v>
      </c>
      <c r="M120" s="14">
        <f>S18</f>
        <v>17531</v>
      </c>
    </row>
    <row r="121">
      <c r="D121" s="16">
        <f>+D21</f>
        <v>80</v>
      </c>
      <c r="M121" s="14">
        <f>M19</f>
        <v>1400</v>
      </c>
    </row>
    <row r="122">
      <c r="D122" s="16">
        <f>+E21</f>
        <v>30</v>
      </c>
      <c r="M122" s="14">
        <f>N19</f>
        <v>100</v>
      </c>
    </row>
    <row r="123">
      <c r="D123" s="16">
        <f>+F21</f>
        <v>1</v>
      </c>
      <c r="M123" s="14">
        <f>O19</f>
        <v>3</v>
      </c>
    </row>
    <row r="124">
      <c r="D124" s="16">
        <f>+G21</f>
        <v>1914</v>
      </c>
      <c r="M124" s="14">
        <f>P19</f>
        <v>24</v>
      </c>
    </row>
    <row r="125">
      <c r="D125" s="16">
        <f>+H21</f>
        <v>161000</v>
      </c>
      <c r="M125" s="14">
        <f>Q19</f>
        <v>12</v>
      </c>
    </row>
    <row r="126">
      <c r="D126" s="16">
        <f>+I21</f>
        <v>143818</v>
      </c>
      <c r="M126" s="14">
        <f>R19</f>
        <v>2024</v>
      </c>
    </row>
    <row r="127">
      <c r="D127" s="16">
        <f>+D22</f>
        <v>85</v>
      </c>
      <c r="M127" s="14">
        <f>S19</f>
        <v>15017</v>
      </c>
    </row>
    <row r="128">
      <c r="D128" s="16">
        <f>+E22</f>
        <v>11</v>
      </c>
      <c r="M128" s="14">
        <f>M20</f>
        <v>1500</v>
      </c>
    </row>
    <row r="129">
      <c r="D129" s="16">
        <f>+F22</f>
        <v>2</v>
      </c>
      <c r="M129" s="14">
        <f>N20</f>
        <v>35</v>
      </c>
    </row>
    <row r="130">
      <c r="D130" s="16">
        <f>+G22</f>
        <v>1999</v>
      </c>
      <c r="M130" s="14">
        <f>O20</f>
        <v>3</v>
      </c>
    </row>
    <row r="131">
      <c r="D131" s="16">
        <f>+H22</f>
        <v>171000</v>
      </c>
      <c r="M131" s="14">
        <f>P20</f>
        <v>26</v>
      </c>
    </row>
    <row r="132">
      <c r="D132" s="16">
        <f>+I22</f>
        <v>158903</v>
      </c>
      <c r="M132" s="14">
        <f>Q20</f>
        <v>9</v>
      </c>
    </row>
    <row r="133">
      <c r="D133" s="16">
        <f>+D23</f>
        <v>90</v>
      </c>
      <c r="M133" s="14">
        <f>R20</f>
        <v>2022</v>
      </c>
    </row>
    <row r="134">
      <c r="D134" s="16">
        <f>+E23</f>
        <v>14</v>
      </c>
      <c r="M134" s="14">
        <f>S20</f>
        <v>15520</v>
      </c>
    </row>
    <row r="135">
      <c r="D135" s="16">
        <f>+F23</f>
        <v>6</v>
      </c>
      <c r="M135" s="14">
        <f>M21</f>
        <v>1600</v>
      </c>
    </row>
    <row r="136">
      <c r="D136" s="16">
        <f>+G23</f>
        <v>1938</v>
      </c>
      <c r="M136" s="14">
        <f>N21</f>
        <v>25</v>
      </c>
    </row>
    <row r="137">
      <c r="D137" s="16">
        <f>+H23</f>
        <v>181000</v>
      </c>
      <c r="M137" s="14">
        <f>O21</f>
        <v>3</v>
      </c>
    </row>
    <row r="138">
      <c r="D138" s="16">
        <f>+I23</f>
        <v>187577</v>
      </c>
      <c r="M138" s="14">
        <f>P21</f>
        <v>13</v>
      </c>
    </row>
    <row r="139">
      <c r="D139" s="16">
        <f>+D24</f>
        <v>95</v>
      </c>
      <c r="M139" s="14">
        <f>Q21</f>
        <v>12</v>
      </c>
    </row>
    <row r="140">
      <c r="D140" s="16">
        <f>+E24</f>
        <v>2</v>
      </c>
      <c r="M140" s="14">
        <f>R21</f>
        <v>2020</v>
      </c>
    </row>
    <row r="141">
      <c r="D141" s="16">
        <f>+F24</f>
        <v>8</v>
      </c>
      <c r="M141" s="14">
        <f>S21</f>
        <v>15715</v>
      </c>
    </row>
    <row r="142">
      <c r="D142" s="16">
        <f>+G24</f>
        <v>1976</v>
      </c>
      <c r="M142" s="14">
        <f>M22</f>
        <v>1700</v>
      </c>
    </row>
    <row r="143">
      <c r="D143" s="16">
        <f>+H24</f>
        <v>191000</v>
      </c>
      <c r="M143" s="14">
        <f>N22</f>
        <v>35</v>
      </c>
    </row>
    <row r="144">
      <c r="D144" s="16">
        <f>+I24</f>
        <v>159280</v>
      </c>
      <c r="M144" s="14">
        <f>O22</f>
        <v>2</v>
      </c>
    </row>
    <row r="145">
      <c r="D145" s="16">
        <f>+D25</f>
        <v>100</v>
      </c>
      <c r="M145" s="14">
        <f>P22</f>
        <v>24</v>
      </c>
    </row>
    <row r="146">
      <c r="D146" s="16">
        <f>+E25</f>
        <v>27</v>
      </c>
      <c r="M146" s="14">
        <f>Q22</f>
        <v>12</v>
      </c>
    </row>
    <row r="147">
      <c r="D147" s="16">
        <f>+F25</f>
        <v>3</v>
      </c>
      <c r="M147" s="14">
        <f>R22</f>
        <v>2021</v>
      </c>
    </row>
    <row r="148">
      <c r="D148" s="16">
        <f>+G25</f>
        <v>1941</v>
      </c>
      <c r="M148" s="14">
        <f>S22</f>
        <v>15740</v>
      </c>
    </row>
    <row r="149">
      <c r="D149" s="16">
        <f>+H25</f>
        <v>201000</v>
      </c>
      <c r="M149" s="14">
        <f>M23</f>
        <v>1800</v>
      </c>
    </row>
    <row r="150">
      <c r="D150" s="16">
        <f>+I25</f>
        <v>145867</v>
      </c>
      <c r="M150" s="14">
        <f>N23</f>
        <v>34</v>
      </c>
    </row>
    <row r="151">
      <c r="M151" s="14">
        <f>O23</f>
        <v>3</v>
      </c>
    </row>
    <row r="152">
      <c r="M152" s="14">
        <f>P23</f>
        <v>25</v>
      </c>
    </row>
    <row r="153">
      <c r="M153" s="14">
        <f>Q23</f>
        <v>7</v>
      </c>
    </row>
    <row r="154">
      <c r="M154" s="14">
        <f>R23</f>
        <v>2020</v>
      </c>
    </row>
    <row r="155">
      <c r="M155" s="14">
        <f>S23</f>
        <v>14721</v>
      </c>
    </row>
    <row r="156">
      <c r="M156" s="14">
        <f>M24</f>
        <v>1900</v>
      </c>
    </row>
    <row r="157">
      <c r="M157" s="14">
        <f>N24</f>
        <v>25</v>
      </c>
    </row>
    <row r="158">
      <c r="M158" s="14">
        <f>O24</f>
        <v>3</v>
      </c>
    </row>
    <row r="159">
      <c r="M159" s="14">
        <f>P24</f>
        <v>20</v>
      </c>
    </row>
    <row r="160">
      <c r="M160" s="14">
        <f>Q24</f>
        <v>12</v>
      </c>
    </row>
    <row r="161">
      <c r="M161" s="14">
        <f>R24</f>
        <v>2023</v>
      </c>
    </row>
    <row r="162">
      <c r="M162" s="14">
        <f>S24</f>
        <v>11362</v>
      </c>
    </row>
    <row r="163">
      <c r="M163" s="14">
        <f>M25</f>
        <v>2000</v>
      </c>
    </row>
    <row r="164">
      <c r="M164" s="14">
        <f>N25</f>
        <v>34</v>
      </c>
    </row>
    <row r="165">
      <c r="M165" s="14">
        <f>O25</f>
        <v>3</v>
      </c>
    </row>
    <row r="166">
      <c r="M166" s="14">
        <f>P25</f>
        <v>20</v>
      </c>
    </row>
    <row r="167">
      <c r="M167" s="14">
        <f>Q25</f>
        <v>6</v>
      </c>
    </row>
    <row r="168">
      <c r="M168" s="14">
        <f>R25</f>
        <v>2021</v>
      </c>
    </row>
    <row r="169">
      <c r="M169" s="14">
        <f>S25</f>
        <v>11442</v>
      </c>
    </row>
  </sheetData>
  <mergeCells count="2">
    <mergeCell ref="E4:G4"/>
    <mergeCell ref="P4:R4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4.38"/>
    <col customWidth="1" min="13" max="13" width="14.13"/>
    <col customWidth="1" min="14" max="14" width="14.38"/>
    <col customWidth="1" min="15" max="15" width="15.88"/>
    <col customWidth="1" min="17" max="17" width="13.25"/>
    <col customWidth="1" min="19" max="19" width="13.25"/>
    <col customWidth="1" min="24" max="24" width="14.38"/>
    <col customWidth="1" min="30" max="30" width="17.0"/>
  </cols>
  <sheetData>
    <row r="3">
      <c r="D3" s="9" t="s">
        <v>7</v>
      </c>
    </row>
    <row r="4">
      <c r="E4" s="1" t="s">
        <v>0</v>
      </c>
      <c r="F4" s="2"/>
      <c r="G4" s="3"/>
      <c r="M4" s="9" t="s">
        <v>9</v>
      </c>
      <c r="P4" s="11" t="s">
        <v>11</v>
      </c>
      <c r="Q4" s="2"/>
      <c r="R4" s="3"/>
    </row>
    <row r="5">
      <c r="C5" s="12" t="s">
        <v>12</v>
      </c>
      <c r="D5" s="4" t="s">
        <v>13</v>
      </c>
      <c r="E5" s="4" t="s">
        <v>1</v>
      </c>
      <c r="F5" s="4" t="s">
        <v>2</v>
      </c>
      <c r="G5" s="4" t="s">
        <v>3</v>
      </c>
      <c r="H5" s="4" t="s">
        <v>4</v>
      </c>
      <c r="I5" s="4" t="s">
        <v>14</v>
      </c>
      <c r="J5" s="4" t="s">
        <v>15</v>
      </c>
      <c r="L5" s="12" t="s">
        <v>12</v>
      </c>
      <c r="M5" s="13" t="s">
        <v>16</v>
      </c>
      <c r="N5" s="13" t="s">
        <v>17</v>
      </c>
      <c r="O5" s="13" t="s">
        <v>18</v>
      </c>
      <c r="P5" s="13" t="s">
        <v>1</v>
      </c>
      <c r="Q5" s="13" t="s">
        <v>2</v>
      </c>
      <c r="R5" s="13" t="s">
        <v>3</v>
      </c>
      <c r="S5" s="13" t="s">
        <v>19</v>
      </c>
      <c r="T5" s="13" t="s">
        <v>15</v>
      </c>
    </row>
    <row r="6">
      <c r="C6" s="6">
        <v>0.0</v>
      </c>
      <c r="D6" s="5">
        <v>5.0</v>
      </c>
      <c r="E6" s="5">
        <v>24.0</v>
      </c>
      <c r="F6" s="5">
        <v>12.0</v>
      </c>
      <c r="G6" s="5">
        <v>1924.0</v>
      </c>
      <c r="H6" s="5">
        <v>11000.0</v>
      </c>
      <c r="I6" s="5">
        <v>166689.0</v>
      </c>
      <c r="J6" s="5">
        <v>1.0</v>
      </c>
      <c r="L6" s="6">
        <v>0.0</v>
      </c>
      <c r="M6" s="14">
        <v>100.0</v>
      </c>
      <c r="N6" s="14">
        <v>5.0</v>
      </c>
      <c r="O6" s="14">
        <v>3.0</v>
      </c>
      <c r="P6" s="14">
        <v>8.0</v>
      </c>
      <c r="Q6" s="14">
        <v>10.0</v>
      </c>
      <c r="R6" s="14">
        <v>2020.0</v>
      </c>
      <c r="S6" s="14">
        <v>19400.0</v>
      </c>
      <c r="T6" s="14">
        <v>1.0</v>
      </c>
    </row>
    <row r="7">
      <c r="C7" s="6">
        <v>1.0</v>
      </c>
      <c r="D7" s="5">
        <v>10.0</v>
      </c>
      <c r="E7" s="5">
        <v>25.0</v>
      </c>
      <c r="F7" s="5">
        <v>2.0</v>
      </c>
      <c r="G7" s="5">
        <v>1911.0</v>
      </c>
      <c r="H7" s="5">
        <v>21000.0</v>
      </c>
      <c r="I7" s="5">
        <v>151990.0</v>
      </c>
      <c r="J7" s="5">
        <v>1.0</v>
      </c>
      <c r="L7" s="6">
        <v>1.0</v>
      </c>
      <c r="M7" s="14">
        <v>200.0</v>
      </c>
      <c r="N7" s="14">
        <v>25.0</v>
      </c>
      <c r="O7" s="14">
        <v>1.0</v>
      </c>
      <c r="P7" s="14">
        <v>21.0</v>
      </c>
      <c r="Q7" s="14">
        <v>9.0</v>
      </c>
      <c r="R7" s="14">
        <v>2024.0</v>
      </c>
      <c r="S7" s="14">
        <v>16991.0</v>
      </c>
      <c r="T7" s="14">
        <v>1.0</v>
      </c>
    </row>
    <row r="8">
      <c r="C8" s="6">
        <v>2.0</v>
      </c>
      <c r="D8" s="5">
        <v>15.0</v>
      </c>
      <c r="E8" s="5">
        <v>31.0</v>
      </c>
      <c r="F8" s="5">
        <v>1.0</v>
      </c>
      <c r="G8" s="5">
        <v>2024.0</v>
      </c>
      <c r="H8" s="5">
        <v>31000.0</v>
      </c>
      <c r="I8" s="5">
        <v>155022.0</v>
      </c>
      <c r="J8" s="5">
        <v>1.0</v>
      </c>
      <c r="L8" s="6">
        <v>2.0</v>
      </c>
      <c r="M8" s="14">
        <v>300.0</v>
      </c>
      <c r="N8" s="14">
        <v>5.0</v>
      </c>
      <c r="O8" s="14">
        <v>3.0</v>
      </c>
      <c r="P8" s="14">
        <v>28.0</v>
      </c>
      <c r="Q8" s="14">
        <v>3.0</v>
      </c>
      <c r="R8" s="14">
        <v>2021.0</v>
      </c>
      <c r="S8" s="14">
        <v>10242.0</v>
      </c>
      <c r="T8" s="14">
        <v>1.0</v>
      </c>
    </row>
    <row r="9">
      <c r="C9" s="6">
        <v>3.0</v>
      </c>
      <c r="D9" s="5">
        <v>20.0</v>
      </c>
      <c r="E9" s="5">
        <v>26.0</v>
      </c>
      <c r="F9" s="5">
        <v>2.0</v>
      </c>
      <c r="G9" s="5">
        <v>1974.0</v>
      </c>
      <c r="H9" s="5">
        <v>41000.0</v>
      </c>
      <c r="I9" s="5">
        <v>150194.0</v>
      </c>
      <c r="J9" s="5">
        <v>1.0</v>
      </c>
      <c r="L9" s="6">
        <v>3.0</v>
      </c>
      <c r="M9" s="14">
        <v>400.0</v>
      </c>
      <c r="N9" s="14">
        <v>100.0</v>
      </c>
      <c r="O9" s="14">
        <v>1.0</v>
      </c>
      <c r="P9" s="14">
        <v>27.0</v>
      </c>
      <c r="Q9" s="14">
        <v>1.0</v>
      </c>
      <c r="R9" s="14">
        <v>2023.0</v>
      </c>
      <c r="S9" s="14">
        <v>13588.0</v>
      </c>
      <c r="T9" s="14">
        <v>1.0</v>
      </c>
    </row>
    <row r="10">
      <c r="C10" s="6">
        <v>4.0</v>
      </c>
      <c r="D10" s="5">
        <v>25.0</v>
      </c>
      <c r="E10" s="5">
        <v>14.0</v>
      </c>
      <c r="F10" s="5">
        <v>4.0</v>
      </c>
      <c r="G10" s="5">
        <v>1966.0</v>
      </c>
      <c r="H10" s="5">
        <v>51000.0</v>
      </c>
      <c r="I10" s="5">
        <v>106556.0</v>
      </c>
      <c r="J10" s="5">
        <v>1.0</v>
      </c>
      <c r="L10" s="6">
        <v>4.0</v>
      </c>
      <c r="M10" s="14">
        <v>500.0</v>
      </c>
      <c r="N10" s="14">
        <v>5.0</v>
      </c>
      <c r="O10" s="14">
        <v>3.0</v>
      </c>
      <c r="P10" s="14">
        <v>27.0</v>
      </c>
      <c r="Q10" s="14">
        <v>2.0</v>
      </c>
      <c r="R10" s="14">
        <v>2021.0</v>
      </c>
      <c r="S10" s="14">
        <v>15003.0</v>
      </c>
      <c r="T10" s="14">
        <v>1.0</v>
      </c>
    </row>
    <row r="11">
      <c r="C11" s="6">
        <v>5.0</v>
      </c>
      <c r="D11" s="5">
        <v>30.0</v>
      </c>
      <c r="E11" s="5">
        <v>20.0</v>
      </c>
      <c r="F11" s="5">
        <v>5.0</v>
      </c>
      <c r="G11" s="5">
        <v>1986.0</v>
      </c>
      <c r="H11" s="5">
        <v>61000.0</v>
      </c>
      <c r="I11" s="5">
        <v>188906.0</v>
      </c>
      <c r="J11" s="5">
        <v>1.0</v>
      </c>
      <c r="L11" s="6">
        <v>5.0</v>
      </c>
      <c r="M11" s="14">
        <v>600.0</v>
      </c>
      <c r="N11" s="14">
        <v>35.0</v>
      </c>
      <c r="O11" s="14">
        <v>3.0</v>
      </c>
      <c r="P11" s="14">
        <v>2.0</v>
      </c>
      <c r="Q11" s="14">
        <v>11.0</v>
      </c>
      <c r="R11" s="14">
        <v>2021.0</v>
      </c>
      <c r="S11" s="14">
        <v>13799.0</v>
      </c>
      <c r="T11" s="14">
        <v>1.0</v>
      </c>
    </row>
    <row r="12">
      <c r="C12" s="6">
        <v>6.0</v>
      </c>
      <c r="D12" s="5">
        <v>35.0</v>
      </c>
      <c r="E12" s="5">
        <v>16.0</v>
      </c>
      <c r="F12" s="5">
        <v>7.0</v>
      </c>
      <c r="G12" s="5">
        <v>1935.0</v>
      </c>
      <c r="H12" s="5">
        <v>71000.0</v>
      </c>
      <c r="I12" s="5">
        <v>109036.0</v>
      </c>
      <c r="J12" s="5">
        <v>1.0</v>
      </c>
      <c r="L12" s="6">
        <v>6.0</v>
      </c>
      <c r="M12" s="14">
        <v>700.0</v>
      </c>
      <c r="N12" s="14">
        <v>5.0</v>
      </c>
      <c r="O12" s="14">
        <v>1.0</v>
      </c>
      <c r="P12" s="14">
        <v>23.0</v>
      </c>
      <c r="Q12" s="14">
        <v>9.0</v>
      </c>
      <c r="R12" s="14">
        <v>2024.0</v>
      </c>
      <c r="S12" s="14">
        <v>12336.0</v>
      </c>
      <c r="T12" s="14">
        <v>1.0</v>
      </c>
    </row>
    <row r="13">
      <c r="C13" s="6">
        <v>7.0</v>
      </c>
      <c r="D13" s="5">
        <v>40.0</v>
      </c>
      <c r="E13" s="5">
        <v>28.0</v>
      </c>
      <c r="F13" s="5">
        <v>3.0</v>
      </c>
      <c r="G13" s="5">
        <v>1935.0</v>
      </c>
      <c r="H13" s="5">
        <v>81000.0</v>
      </c>
      <c r="I13" s="5">
        <v>150219.0</v>
      </c>
      <c r="J13" s="5">
        <v>1.0</v>
      </c>
      <c r="L13" s="6">
        <v>7.0</v>
      </c>
      <c r="M13" s="14">
        <v>800.0</v>
      </c>
      <c r="N13" s="14">
        <v>25.0</v>
      </c>
      <c r="O13" s="14">
        <v>3.0</v>
      </c>
      <c r="P13" s="14">
        <v>20.0</v>
      </c>
      <c r="Q13" s="14">
        <v>2.0</v>
      </c>
      <c r="R13" s="14">
        <v>2020.0</v>
      </c>
      <c r="S13" s="14">
        <v>12680.0</v>
      </c>
      <c r="T13" s="14">
        <v>1.0</v>
      </c>
    </row>
    <row r="14">
      <c r="C14" s="6">
        <v>8.0</v>
      </c>
      <c r="D14" s="5">
        <v>45.0</v>
      </c>
      <c r="E14" s="5">
        <v>3.0</v>
      </c>
      <c r="F14" s="5">
        <v>10.0</v>
      </c>
      <c r="G14" s="5">
        <v>2023.0</v>
      </c>
      <c r="H14" s="5">
        <v>91000.0</v>
      </c>
      <c r="I14" s="5">
        <v>163098.0</v>
      </c>
      <c r="J14" s="5">
        <v>1.0</v>
      </c>
      <c r="L14" s="6">
        <v>8.0</v>
      </c>
      <c r="M14" s="14">
        <v>900.0</v>
      </c>
      <c r="N14" s="14">
        <v>100.0</v>
      </c>
      <c r="O14" s="14">
        <v>3.0</v>
      </c>
      <c r="P14" s="14">
        <v>13.0</v>
      </c>
      <c r="Q14" s="14">
        <v>6.0</v>
      </c>
      <c r="R14" s="14">
        <v>2024.0</v>
      </c>
      <c r="S14" s="14">
        <v>11137.0</v>
      </c>
      <c r="T14" s="14">
        <v>1.0</v>
      </c>
    </row>
    <row r="15">
      <c r="C15" s="6">
        <v>9.0</v>
      </c>
      <c r="D15" s="5">
        <v>50.0</v>
      </c>
      <c r="E15" s="5">
        <v>4.0</v>
      </c>
      <c r="F15" s="5">
        <v>10.0</v>
      </c>
      <c r="G15" s="5">
        <v>1941.0</v>
      </c>
      <c r="H15" s="5">
        <v>101000.0</v>
      </c>
      <c r="I15" s="5">
        <v>134884.0</v>
      </c>
      <c r="J15" s="5">
        <v>1.0</v>
      </c>
      <c r="L15" s="6">
        <v>9.0</v>
      </c>
      <c r="M15" s="14">
        <v>1000.0</v>
      </c>
      <c r="N15" s="14">
        <v>5.0</v>
      </c>
      <c r="O15" s="14">
        <v>1.0</v>
      </c>
      <c r="P15" s="14">
        <v>17.0</v>
      </c>
      <c r="Q15" s="14">
        <v>2.0</v>
      </c>
      <c r="R15" s="14">
        <v>2022.0</v>
      </c>
      <c r="S15" s="14">
        <v>18224.0</v>
      </c>
      <c r="T15" s="14">
        <v>1.0</v>
      </c>
    </row>
    <row r="16">
      <c r="C16" s="6">
        <v>10.0</v>
      </c>
      <c r="D16" s="5">
        <v>55.0</v>
      </c>
      <c r="E16" s="5">
        <v>5.0</v>
      </c>
      <c r="F16" s="5">
        <v>9.0</v>
      </c>
      <c r="G16" s="5">
        <v>1900.0</v>
      </c>
      <c r="H16" s="5">
        <v>111000.0</v>
      </c>
      <c r="I16" s="5">
        <v>186547.0</v>
      </c>
      <c r="J16" s="5">
        <v>1.0</v>
      </c>
      <c r="L16" s="6">
        <v>10.0</v>
      </c>
      <c r="M16" s="14">
        <v>1100.0</v>
      </c>
      <c r="N16" s="14">
        <v>35.0</v>
      </c>
      <c r="O16" s="14">
        <v>1.0</v>
      </c>
      <c r="P16" s="14">
        <v>2.0</v>
      </c>
      <c r="Q16" s="14">
        <v>8.0</v>
      </c>
      <c r="R16" s="14">
        <v>2020.0</v>
      </c>
      <c r="S16" s="14">
        <v>14933.0</v>
      </c>
      <c r="T16" s="14">
        <v>1.0</v>
      </c>
      <c r="AC16" s="22" t="s">
        <v>53</v>
      </c>
    </row>
    <row r="17">
      <c r="C17" s="6">
        <v>11.0</v>
      </c>
      <c r="D17" s="5">
        <v>60.0</v>
      </c>
      <c r="E17" s="5">
        <v>11.0</v>
      </c>
      <c r="F17" s="5">
        <v>4.0</v>
      </c>
      <c r="G17" s="5">
        <v>1917.0</v>
      </c>
      <c r="H17" s="5">
        <v>121000.0</v>
      </c>
      <c r="I17" s="5">
        <v>181537.0</v>
      </c>
      <c r="J17" s="5">
        <v>1.0</v>
      </c>
      <c r="L17" s="6">
        <v>11.0</v>
      </c>
      <c r="M17" s="14">
        <v>1200.0</v>
      </c>
      <c r="N17" s="14">
        <v>25.0</v>
      </c>
      <c r="O17" s="14">
        <v>1.0</v>
      </c>
      <c r="P17" s="14">
        <v>7.0</v>
      </c>
      <c r="Q17" s="14">
        <v>7.0</v>
      </c>
      <c r="R17" s="14">
        <v>2020.0</v>
      </c>
      <c r="S17" s="14">
        <v>14626.0</v>
      </c>
      <c r="T17" s="14">
        <v>1.0</v>
      </c>
    </row>
    <row r="18">
      <c r="C18" s="6">
        <v>12.0</v>
      </c>
      <c r="D18" s="5">
        <v>65.0</v>
      </c>
      <c r="E18" s="5">
        <v>24.0</v>
      </c>
      <c r="F18" s="5">
        <v>2.0</v>
      </c>
      <c r="G18" s="5">
        <v>2016.0</v>
      </c>
      <c r="H18" s="5">
        <v>131000.0</v>
      </c>
      <c r="I18" s="5">
        <v>155644.0</v>
      </c>
      <c r="J18" s="5">
        <v>1.0</v>
      </c>
      <c r="L18" s="6">
        <v>12.0</v>
      </c>
      <c r="M18" s="14">
        <v>1300.0</v>
      </c>
      <c r="N18" s="14">
        <v>5.0</v>
      </c>
      <c r="O18" s="14">
        <v>3.0</v>
      </c>
      <c r="P18" s="14">
        <v>15.0</v>
      </c>
      <c r="Q18" s="14">
        <v>12.0</v>
      </c>
      <c r="R18" s="14">
        <v>2021.0</v>
      </c>
      <c r="S18" s="14">
        <v>17531.0</v>
      </c>
      <c r="T18" s="14">
        <v>1.0</v>
      </c>
      <c r="W18" s="4" t="s">
        <v>13</v>
      </c>
      <c r="X18" s="13" t="s">
        <v>17</v>
      </c>
      <c r="Y18" s="13" t="s">
        <v>3</v>
      </c>
      <c r="Z18" s="13" t="s">
        <v>19</v>
      </c>
      <c r="AB18" s="13" t="s">
        <v>17</v>
      </c>
      <c r="AC18" s="13" t="s">
        <v>3</v>
      </c>
      <c r="AD18" s="33" t="s">
        <v>54</v>
      </c>
    </row>
    <row r="19">
      <c r="C19" s="6">
        <v>13.0</v>
      </c>
      <c r="D19" s="5">
        <v>70.0</v>
      </c>
      <c r="E19" s="5">
        <v>26.0</v>
      </c>
      <c r="F19" s="5">
        <v>7.0</v>
      </c>
      <c r="G19" s="5">
        <v>1960.0</v>
      </c>
      <c r="H19" s="5">
        <v>141000.0</v>
      </c>
      <c r="I19" s="5">
        <v>185800.0</v>
      </c>
      <c r="J19" s="5">
        <v>1.0</v>
      </c>
      <c r="L19" s="6">
        <v>13.0</v>
      </c>
      <c r="M19" s="14">
        <v>1400.0</v>
      </c>
      <c r="N19" s="14">
        <v>100.0</v>
      </c>
      <c r="O19" s="14">
        <v>3.0</v>
      </c>
      <c r="P19" s="14">
        <v>24.0</v>
      </c>
      <c r="Q19" s="14">
        <v>12.0</v>
      </c>
      <c r="R19" s="14">
        <v>2024.0</v>
      </c>
      <c r="S19" s="14">
        <v>15017.0</v>
      </c>
      <c r="T19" s="14">
        <v>1.0</v>
      </c>
      <c r="W19" s="5">
        <f t="shared" ref="W19:W38" si="2">D6</f>
        <v>5</v>
      </c>
      <c r="X19" s="14">
        <f t="shared" ref="X19:X38" si="3">N6</f>
        <v>5</v>
      </c>
      <c r="Y19" s="14">
        <f t="shared" ref="Y19:Z19" si="1">R6</f>
        <v>2020</v>
      </c>
      <c r="Z19" s="14">
        <f t="shared" si="1"/>
        <v>19400</v>
      </c>
      <c r="AB19" s="14" t="str">
        <f t="shared" ref="AB19:AB38" si="5">OExtendido("Punto J", "W19:W38","==",X19,IF(Y19=2024,X19,""),"")</f>
        <v/>
      </c>
      <c r="AC19" s="14" t="str">
        <f t="shared" ref="AC19:AC38" si="6">IF(AB19&lt;&gt;"",Y19,"")</f>
        <v/>
      </c>
      <c r="AD19" s="33">
        <f t="shared" ref="AD19:AD38" si="7">SUMIFS($Z$19:$Z$38,$X$19:$X$38,AB19,$Y$19:$Y$38,"2024")</f>
        <v>0</v>
      </c>
    </row>
    <row r="20">
      <c r="C20" s="6">
        <v>14.0</v>
      </c>
      <c r="D20" s="5">
        <v>75.0</v>
      </c>
      <c r="E20" s="5">
        <v>8.0</v>
      </c>
      <c r="F20" s="5">
        <v>12.0</v>
      </c>
      <c r="G20" s="5">
        <v>1962.0</v>
      </c>
      <c r="H20" s="5">
        <v>151000.0</v>
      </c>
      <c r="I20" s="5">
        <v>114513.0</v>
      </c>
      <c r="J20" s="5">
        <v>1.0</v>
      </c>
      <c r="L20" s="6">
        <v>14.0</v>
      </c>
      <c r="M20" s="14">
        <v>1500.0</v>
      </c>
      <c r="N20" s="14">
        <v>35.0</v>
      </c>
      <c r="O20" s="14">
        <v>3.0</v>
      </c>
      <c r="P20" s="14">
        <v>26.0</v>
      </c>
      <c r="Q20" s="14">
        <v>9.0</v>
      </c>
      <c r="R20" s="14">
        <v>2022.0</v>
      </c>
      <c r="S20" s="14">
        <v>15520.0</v>
      </c>
      <c r="T20" s="14">
        <v>1.0</v>
      </c>
      <c r="W20" s="5">
        <f t="shared" si="2"/>
        <v>10</v>
      </c>
      <c r="X20" s="14">
        <f t="shared" si="3"/>
        <v>25</v>
      </c>
      <c r="Y20" s="14">
        <f t="shared" ref="Y20:Z20" si="4">R7</f>
        <v>2024</v>
      </c>
      <c r="Z20" s="14">
        <f t="shared" si="4"/>
        <v>16991</v>
      </c>
      <c r="AB20" s="14">
        <f t="shared" si="5"/>
        <v>25</v>
      </c>
      <c r="AC20" s="14">
        <f t="shared" si="6"/>
        <v>2024</v>
      </c>
      <c r="AD20" s="33">
        <f t="shared" si="7"/>
        <v>16991</v>
      </c>
    </row>
    <row r="21">
      <c r="C21" s="6">
        <v>15.0</v>
      </c>
      <c r="D21" s="5">
        <v>80.0</v>
      </c>
      <c r="E21" s="5">
        <v>30.0</v>
      </c>
      <c r="F21" s="5">
        <v>1.0</v>
      </c>
      <c r="G21" s="5">
        <v>1914.0</v>
      </c>
      <c r="H21" s="5">
        <v>161000.0</v>
      </c>
      <c r="I21" s="5">
        <v>143818.0</v>
      </c>
      <c r="J21" s="5">
        <v>1.0</v>
      </c>
      <c r="L21" s="6">
        <v>15.0</v>
      </c>
      <c r="M21" s="14">
        <v>1600.0</v>
      </c>
      <c r="N21" s="14">
        <v>25.0</v>
      </c>
      <c r="O21" s="14">
        <v>3.0</v>
      </c>
      <c r="P21" s="14">
        <v>13.0</v>
      </c>
      <c r="Q21" s="14">
        <v>12.0</v>
      </c>
      <c r="R21" s="14">
        <v>2020.0</v>
      </c>
      <c r="S21" s="14">
        <v>15715.0</v>
      </c>
      <c r="T21" s="14">
        <v>1.0</v>
      </c>
      <c r="W21" s="5">
        <f t="shared" si="2"/>
        <v>15</v>
      </c>
      <c r="X21" s="14">
        <f t="shared" si="3"/>
        <v>5</v>
      </c>
      <c r="Y21" s="14">
        <f t="shared" ref="Y21:Z21" si="8">R8</f>
        <v>2021</v>
      </c>
      <c r="Z21" s="14">
        <f t="shared" si="8"/>
        <v>10242</v>
      </c>
      <c r="AB21" s="14" t="str">
        <f t="shared" si="5"/>
        <v/>
      </c>
      <c r="AC21" s="14" t="str">
        <f t="shared" si="6"/>
        <v/>
      </c>
      <c r="AD21" s="33">
        <f t="shared" si="7"/>
        <v>0</v>
      </c>
    </row>
    <row r="22">
      <c r="C22" s="6">
        <v>16.0</v>
      </c>
      <c r="D22" s="5">
        <v>85.0</v>
      </c>
      <c r="E22" s="5">
        <v>11.0</v>
      </c>
      <c r="F22" s="5">
        <v>2.0</v>
      </c>
      <c r="G22" s="5">
        <v>1999.0</v>
      </c>
      <c r="H22" s="5">
        <v>171000.0</v>
      </c>
      <c r="I22" s="5">
        <v>158903.0</v>
      </c>
      <c r="J22" s="5">
        <v>1.0</v>
      </c>
      <c r="L22" s="6">
        <v>16.0</v>
      </c>
      <c r="M22" s="14">
        <v>1700.0</v>
      </c>
      <c r="N22" s="14">
        <v>35.0</v>
      </c>
      <c r="O22" s="14">
        <v>2.0</v>
      </c>
      <c r="P22" s="14">
        <v>24.0</v>
      </c>
      <c r="Q22" s="14">
        <v>12.0</v>
      </c>
      <c r="R22" s="14">
        <v>2021.0</v>
      </c>
      <c r="S22" s="14">
        <v>15740.0</v>
      </c>
      <c r="T22" s="14">
        <v>1.0</v>
      </c>
      <c r="W22" s="5">
        <f t="shared" si="2"/>
        <v>20</v>
      </c>
      <c r="X22" s="14">
        <f t="shared" si="3"/>
        <v>100</v>
      </c>
      <c r="Y22" s="14">
        <f t="shared" ref="Y22:Z22" si="9">R9</f>
        <v>2023</v>
      </c>
      <c r="Z22" s="14">
        <f t="shared" si="9"/>
        <v>13588</v>
      </c>
      <c r="AB22" s="14" t="str">
        <f t="shared" si="5"/>
        <v/>
      </c>
      <c r="AC22" s="14" t="str">
        <f t="shared" si="6"/>
        <v/>
      </c>
      <c r="AD22" s="33">
        <f t="shared" si="7"/>
        <v>0</v>
      </c>
    </row>
    <row r="23">
      <c r="C23" s="6">
        <v>17.0</v>
      </c>
      <c r="D23" s="5">
        <v>90.0</v>
      </c>
      <c r="E23" s="5">
        <v>14.0</v>
      </c>
      <c r="F23" s="5">
        <v>6.0</v>
      </c>
      <c r="G23" s="5">
        <v>1938.0</v>
      </c>
      <c r="H23" s="5">
        <v>181000.0</v>
      </c>
      <c r="I23" s="5">
        <v>187577.0</v>
      </c>
      <c r="J23" s="5">
        <v>1.0</v>
      </c>
      <c r="L23" s="6">
        <v>17.0</v>
      </c>
      <c r="M23" s="14">
        <v>1800.0</v>
      </c>
      <c r="N23" s="14">
        <v>34.0</v>
      </c>
      <c r="O23" s="14">
        <v>3.0</v>
      </c>
      <c r="P23" s="14">
        <v>25.0</v>
      </c>
      <c r="Q23" s="14">
        <v>7.0</v>
      </c>
      <c r="R23" s="14">
        <v>2020.0</v>
      </c>
      <c r="S23" s="14">
        <v>14721.0</v>
      </c>
      <c r="T23" s="14">
        <v>1.0</v>
      </c>
      <c r="W23" s="5">
        <f t="shared" si="2"/>
        <v>25</v>
      </c>
      <c r="X23" s="14">
        <f t="shared" si="3"/>
        <v>5</v>
      </c>
      <c r="Y23" s="14">
        <f t="shared" ref="Y23:Z23" si="10">R10</f>
        <v>2021</v>
      </c>
      <c r="Z23" s="14">
        <f t="shared" si="10"/>
        <v>15003</v>
      </c>
      <c r="AB23" s="14" t="str">
        <f t="shared" si="5"/>
        <v/>
      </c>
      <c r="AC23" s="14" t="str">
        <f t="shared" si="6"/>
        <v/>
      </c>
      <c r="AD23" s="33">
        <f t="shared" si="7"/>
        <v>0</v>
      </c>
    </row>
    <row r="24">
      <c r="C24" s="6">
        <v>18.0</v>
      </c>
      <c r="D24" s="5">
        <v>95.0</v>
      </c>
      <c r="E24" s="5">
        <v>2.0</v>
      </c>
      <c r="F24" s="5">
        <v>8.0</v>
      </c>
      <c r="G24" s="5">
        <v>1976.0</v>
      </c>
      <c r="H24" s="5">
        <v>191000.0</v>
      </c>
      <c r="I24" s="5">
        <v>159280.0</v>
      </c>
      <c r="J24" s="5">
        <v>1.0</v>
      </c>
      <c r="L24" s="6">
        <v>18.0</v>
      </c>
      <c r="M24" s="14">
        <v>1900.0</v>
      </c>
      <c r="N24" s="14">
        <v>25.0</v>
      </c>
      <c r="O24" s="14">
        <v>3.0</v>
      </c>
      <c r="P24" s="14">
        <v>20.0</v>
      </c>
      <c r="Q24" s="14">
        <v>12.0</v>
      </c>
      <c r="R24" s="14">
        <v>2023.0</v>
      </c>
      <c r="S24" s="14">
        <v>11362.0</v>
      </c>
      <c r="T24" s="14">
        <v>1.0</v>
      </c>
      <c r="W24" s="5">
        <f t="shared" si="2"/>
        <v>30</v>
      </c>
      <c r="X24" s="14">
        <f t="shared" si="3"/>
        <v>35</v>
      </c>
      <c r="Y24" s="14">
        <f t="shared" ref="Y24:Z24" si="11">R11</f>
        <v>2021</v>
      </c>
      <c r="Z24" s="14">
        <f t="shared" si="11"/>
        <v>13799</v>
      </c>
      <c r="AB24" s="14" t="str">
        <f t="shared" si="5"/>
        <v/>
      </c>
      <c r="AC24" s="14" t="str">
        <f t="shared" si="6"/>
        <v/>
      </c>
      <c r="AD24" s="33">
        <f t="shared" si="7"/>
        <v>0</v>
      </c>
    </row>
    <row r="25">
      <c r="C25" s="6">
        <v>19.0</v>
      </c>
      <c r="D25" s="5">
        <v>100.0</v>
      </c>
      <c r="E25" s="5">
        <v>27.0</v>
      </c>
      <c r="F25" s="5">
        <v>3.0</v>
      </c>
      <c r="G25" s="5">
        <v>1941.0</v>
      </c>
      <c r="H25" s="5">
        <v>201000.0</v>
      </c>
      <c r="I25" s="5">
        <v>145867.0</v>
      </c>
      <c r="J25" s="5">
        <v>1.0</v>
      </c>
      <c r="L25" s="6">
        <v>19.0</v>
      </c>
      <c r="M25" s="14">
        <v>2000.0</v>
      </c>
      <c r="N25" s="14">
        <v>34.0</v>
      </c>
      <c r="O25" s="14">
        <v>3.0</v>
      </c>
      <c r="P25" s="14">
        <v>20.0</v>
      </c>
      <c r="Q25" s="14">
        <v>6.0</v>
      </c>
      <c r="R25" s="14">
        <v>2021.0</v>
      </c>
      <c r="S25" s="14">
        <v>11442.0</v>
      </c>
      <c r="T25" s="14">
        <v>1.0</v>
      </c>
      <c r="W25" s="5">
        <f t="shared" si="2"/>
        <v>35</v>
      </c>
      <c r="X25" s="14">
        <f t="shared" si="3"/>
        <v>5</v>
      </c>
      <c r="Y25" s="14">
        <f t="shared" ref="Y25:Z25" si="12">R12</f>
        <v>2024</v>
      </c>
      <c r="Z25" s="14">
        <f t="shared" si="12"/>
        <v>12336</v>
      </c>
      <c r="AB25" s="14">
        <f t="shared" si="5"/>
        <v>5</v>
      </c>
      <c r="AC25" s="14">
        <f t="shared" si="6"/>
        <v>2024</v>
      </c>
      <c r="AD25" s="33">
        <f t="shared" si="7"/>
        <v>12336</v>
      </c>
    </row>
    <row r="26">
      <c r="W26" s="5">
        <f t="shared" si="2"/>
        <v>40</v>
      </c>
      <c r="X26" s="14">
        <f t="shared" si="3"/>
        <v>25</v>
      </c>
      <c r="Y26" s="14">
        <f t="shared" ref="Y26:Z26" si="13">R13</f>
        <v>2020</v>
      </c>
      <c r="Z26" s="14">
        <f t="shared" si="13"/>
        <v>12680</v>
      </c>
      <c r="AB26" s="14" t="str">
        <f t="shared" si="5"/>
        <v/>
      </c>
      <c r="AC26" s="14" t="str">
        <f t="shared" si="6"/>
        <v/>
      </c>
      <c r="AD26" s="33">
        <f t="shared" si="7"/>
        <v>0</v>
      </c>
    </row>
    <row r="27">
      <c r="W27" s="5">
        <f t="shared" si="2"/>
        <v>45</v>
      </c>
      <c r="X27" s="14">
        <f t="shared" si="3"/>
        <v>100</v>
      </c>
      <c r="Y27" s="14">
        <f t="shared" ref="Y27:Z27" si="14">R14</f>
        <v>2024</v>
      </c>
      <c r="Z27" s="14">
        <f t="shared" si="14"/>
        <v>11137</v>
      </c>
      <c r="AB27" s="14">
        <f t="shared" si="5"/>
        <v>100</v>
      </c>
      <c r="AC27" s="14">
        <f t="shared" si="6"/>
        <v>2024</v>
      </c>
      <c r="AD27" s="33">
        <f t="shared" si="7"/>
        <v>26154</v>
      </c>
    </row>
    <row r="28">
      <c r="M28" s="9" t="s">
        <v>9</v>
      </c>
      <c r="W28" s="5">
        <f t="shared" si="2"/>
        <v>50</v>
      </c>
      <c r="X28" s="14">
        <f t="shared" si="3"/>
        <v>5</v>
      </c>
      <c r="Y28" s="14">
        <f t="shared" ref="Y28:Z28" si="15">R15</f>
        <v>2022</v>
      </c>
      <c r="Z28" s="14">
        <f t="shared" si="15"/>
        <v>18224</v>
      </c>
      <c r="AB28" s="14" t="str">
        <f t="shared" si="5"/>
        <v/>
      </c>
      <c r="AC28" s="14" t="str">
        <f t="shared" si="6"/>
        <v/>
      </c>
      <c r="AD28" s="33">
        <f t="shared" si="7"/>
        <v>0</v>
      </c>
    </row>
    <row r="29">
      <c r="D29" s="15" t="s">
        <v>7</v>
      </c>
      <c r="M29" s="13" t="s">
        <v>20</v>
      </c>
      <c r="W29" s="5">
        <f t="shared" si="2"/>
        <v>55</v>
      </c>
      <c r="X29" s="14">
        <f t="shared" si="3"/>
        <v>35</v>
      </c>
      <c r="Y29" s="14">
        <f t="shared" ref="Y29:Z29" si="16">R16</f>
        <v>2020</v>
      </c>
      <c r="Z29" s="14">
        <f t="shared" si="16"/>
        <v>14933</v>
      </c>
      <c r="AB29" s="14" t="str">
        <f t="shared" si="5"/>
        <v/>
      </c>
      <c r="AC29" s="14" t="str">
        <f t="shared" si="6"/>
        <v/>
      </c>
      <c r="AD29" s="33">
        <f t="shared" si="7"/>
        <v>0</v>
      </c>
    </row>
    <row r="30">
      <c r="D30" s="4" t="s">
        <v>20</v>
      </c>
      <c r="M30" s="14">
        <f>M6</f>
        <v>100</v>
      </c>
      <c r="W30" s="5">
        <f t="shared" si="2"/>
        <v>60</v>
      </c>
      <c r="X30" s="14">
        <f t="shared" si="3"/>
        <v>25</v>
      </c>
      <c r="Y30" s="14">
        <f t="shared" ref="Y30:Z30" si="17">R17</f>
        <v>2020</v>
      </c>
      <c r="Z30" s="14">
        <f t="shared" si="17"/>
        <v>14626</v>
      </c>
      <c r="AB30" s="14" t="str">
        <f t="shared" si="5"/>
        <v/>
      </c>
      <c r="AC30" s="14" t="str">
        <f t="shared" si="6"/>
        <v/>
      </c>
      <c r="AD30" s="33">
        <f t="shared" si="7"/>
        <v>0</v>
      </c>
    </row>
    <row r="31">
      <c r="D31" s="5">
        <f>+D6</f>
        <v>5</v>
      </c>
      <c r="M31" s="14">
        <f>N6</f>
        <v>5</v>
      </c>
      <c r="W31" s="5">
        <f t="shared" si="2"/>
        <v>65</v>
      </c>
      <c r="X31" s="14">
        <f t="shared" si="3"/>
        <v>5</v>
      </c>
      <c r="Y31" s="14">
        <f t="shared" ref="Y31:Z31" si="18">R18</f>
        <v>2021</v>
      </c>
      <c r="Z31" s="14">
        <f t="shared" si="18"/>
        <v>17531</v>
      </c>
      <c r="AB31" s="14" t="str">
        <f t="shared" si="5"/>
        <v/>
      </c>
      <c r="AC31" s="14" t="str">
        <f t="shared" si="6"/>
        <v/>
      </c>
      <c r="AD31" s="33">
        <f t="shared" si="7"/>
        <v>0</v>
      </c>
    </row>
    <row r="32">
      <c r="D32" s="16">
        <f>+E6</f>
        <v>24</v>
      </c>
      <c r="M32" s="14">
        <f>O6</f>
        <v>3</v>
      </c>
      <c r="W32" s="5">
        <f t="shared" si="2"/>
        <v>70</v>
      </c>
      <c r="X32" s="14">
        <f t="shared" si="3"/>
        <v>100</v>
      </c>
      <c r="Y32" s="14">
        <f t="shared" ref="Y32:Z32" si="19">R19</f>
        <v>2024</v>
      </c>
      <c r="Z32" s="14">
        <f t="shared" si="19"/>
        <v>15017</v>
      </c>
      <c r="AB32" s="14">
        <f t="shared" si="5"/>
        <v>100</v>
      </c>
      <c r="AC32" s="14">
        <f t="shared" si="6"/>
        <v>2024</v>
      </c>
      <c r="AD32" s="33">
        <f t="shared" si="7"/>
        <v>26154</v>
      </c>
    </row>
    <row r="33">
      <c r="D33" s="16">
        <f>+F6</f>
        <v>12</v>
      </c>
      <c r="M33" s="14">
        <f>P6</f>
        <v>8</v>
      </c>
      <c r="W33" s="5">
        <f t="shared" si="2"/>
        <v>75</v>
      </c>
      <c r="X33" s="14">
        <f t="shared" si="3"/>
        <v>35</v>
      </c>
      <c r="Y33" s="14">
        <f t="shared" ref="Y33:Z33" si="20">R20</f>
        <v>2022</v>
      </c>
      <c r="Z33" s="14">
        <f t="shared" si="20"/>
        <v>15520</v>
      </c>
      <c r="AB33" s="14" t="str">
        <f t="shared" si="5"/>
        <v/>
      </c>
      <c r="AC33" s="14" t="str">
        <f t="shared" si="6"/>
        <v/>
      </c>
      <c r="AD33" s="33">
        <f t="shared" si="7"/>
        <v>0</v>
      </c>
    </row>
    <row r="34">
      <c r="D34" s="16">
        <f>+G6</f>
        <v>1924</v>
      </c>
      <c r="M34" s="14">
        <f>Q6</f>
        <v>10</v>
      </c>
      <c r="W34" s="5">
        <f t="shared" si="2"/>
        <v>80</v>
      </c>
      <c r="X34" s="14">
        <f t="shared" si="3"/>
        <v>25</v>
      </c>
      <c r="Y34" s="14">
        <f t="shared" ref="Y34:Z34" si="21">R21</f>
        <v>2020</v>
      </c>
      <c r="Z34" s="14">
        <f t="shared" si="21"/>
        <v>15715</v>
      </c>
      <c r="AB34" s="14" t="str">
        <f t="shared" si="5"/>
        <v/>
      </c>
      <c r="AC34" s="14" t="str">
        <f t="shared" si="6"/>
        <v/>
      </c>
      <c r="AD34" s="33">
        <f t="shared" si="7"/>
        <v>0</v>
      </c>
    </row>
    <row r="35">
      <c r="D35" s="16">
        <f>+H6</f>
        <v>11000</v>
      </c>
      <c r="M35" s="14">
        <f>R6</f>
        <v>2020</v>
      </c>
      <c r="W35" s="5">
        <f t="shared" si="2"/>
        <v>85</v>
      </c>
      <c r="X35" s="14">
        <f t="shared" si="3"/>
        <v>35</v>
      </c>
      <c r="Y35" s="14">
        <f t="shared" ref="Y35:Z35" si="22">R22</f>
        <v>2021</v>
      </c>
      <c r="Z35" s="14">
        <f t="shared" si="22"/>
        <v>15740</v>
      </c>
      <c r="AB35" s="14" t="str">
        <f t="shared" si="5"/>
        <v/>
      </c>
      <c r="AC35" s="14" t="str">
        <f t="shared" si="6"/>
        <v/>
      </c>
      <c r="AD35" s="33">
        <f t="shared" si="7"/>
        <v>0</v>
      </c>
    </row>
    <row r="36">
      <c r="D36" s="16">
        <f>+I6</f>
        <v>166689</v>
      </c>
      <c r="M36" s="14">
        <f>S6</f>
        <v>19400</v>
      </c>
      <c r="W36" s="5">
        <f t="shared" si="2"/>
        <v>90</v>
      </c>
      <c r="X36" s="14">
        <f t="shared" si="3"/>
        <v>34</v>
      </c>
      <c r="Y36" s="14">
        <f t="shared" ref="Y36:Z36" si="23">R23</f>
        <v>2020</v>
      </c>
      <c r="Z36" s="14">
        <f t="shared" si="23"/>
        <v>14721</v>
      </c>
      <c r="AB36" s="14" t="str">
        <f t="shared" si="5"/>
        <v/>
      </c>
      <c r="AC36" s="14" t="str">
        <f t="shared" si="6"/>
        <v/>
      </c>
      <c r="AD36" s="33">
        <f t="shared" si="7"/>
        <v>0</v>
      </c>
    </row>
    <row r="37">
      <c r="D37" s="16">
        <f>+D7</f>
        <v>10</v>
      </c>
      <c r="M37" s="14">
        <f>M7</f>
        <v>200</v>
      </c>
      <c r="W37" s="5">
        <f t="shared" si="2"/>
        <v>95</v>
      </c>
      <c r="X37" s="14">
        <f t="shared" si="3"/>
        <v>25</v>
      </c>
      <c r="Y37" s="14">
        <f t="shared" ref="Y37:Z37" si="24">R24</f>
        <v>2023</v>
      </c>
      <c r="Z37" s="14">
        <f t="shared" si="24"/>
        <v>11362</v>
      </c>
      <c r="AB37" s="14" t="str">
        <f t="shared" si="5"/>
        <v/>
      </c>
      <c r="AC37" s="14" t="str">
        <f t="shared" si="6"/>
        <v/>
      </c>
      <c r="AD37" s="33">
        <f t="shared" si="7"/>
        <v>0</v>
      </c>
    </row>
    <row r="38">
      <c r="D38" s="16">
        <f>+E7</f>
        <v>25</v>
      </c>
      <c r="M38" s="14">
        <f>N7</f>
        <v>25</v>
      </c>
      <c r="W38" s="5">
        <f t="shared" si="2"/>
        <v>100</v>
      </c>
      <c r="X38" s="14">
        <f t="shared" si="3"/>
        <v>34</v>
      </c>
      <c r="Y38" s="14">
        <f t="shared" ref="Y38:Z38" si="25">R25</f>
        <v>2021</v>
      </c>
      <c r="Z38" s="14">
        <f t="shared" si="25"/>
        <v>11442</v>
      </c>
      <c r="AB38" s="14" t="str">
        <f t="shared" si="5"/>
        <v/>
      </c>
      <c r="AC38" s="14" t="str">
        <f t="shared" si="6"/>
        <v/>
      </c>
      <c r="AD38" s="33">
        <f t="shared" si="7"/>
        <v>0</v>
      </c>
    </row>
    <row r="39">
      <c r="D39" s="16">
        <f>+F7</f>
        <v>2</v>
      </c>
      <c r="M39" s="14">
        <f>O7</f>
        <v>1</v>
      </c>
    </row>
    <row r="40">
      <c r="D40" s="16">
        <f>+G7</f>
        <v>1911</v>
      </c>
      <c r="M40" s="14">
        <f>P7</f>
        <v>21</v>
      </c>
    </row>
    <row r="41">
      <c r="D41" s="16">
        <f>+H7</f>
        <v>21000</v>
      </c>
      <c r="M41" s="14">
        <f>Q7</f>
        <v>9</v>
      </c>
    </row>
    <row r="42">
      <c r="D42" s="16">
        <f>+I7</f>
        <v>151990</v>
      </c>
      <c r="M42" s="14">
        <f>R7</f>
        <v>2024</v>
      </c>
    </row>
    <row r="43">
      <c r="D43" s="16">
        <f>+D8</f>
        <v>15</v>
      </c>
      <c r="M43" s="14">
        <f>S7</f>
        <v>16991</v>
      </c>
    </row>
    <row r="44">
      <c r="D44" s="16">
        <f>+E8</f>
        <v>31</v>
      </c>
      <c r="M44" s="14">
        <f>M8</f>
        <v>300</v>
      </c>
    </row>
    <row r="45">
      <c r="D45" s="16">
        <f>+F8</f>
        <v>1</v>
      </c>
      <c r="M45" s="14">
        <f>N8</f>
        <v>5</v>
      </c>
    </row>
    <row r="46">
      <c r="D46" s="16">
        <f>+G8</f>
        <v>2024</v>
      </c>
      <c r="M46" s="14">
        <f>O8</f>
        <v>3</v>
      </c>
    </row>
    <row r="47">
      <c r="D47" s="16">
        <f>+H8</f>
        <v>31000</v>
      </c>
      <c r="M47" s="14">
        <f>P8</f>
        <v>28</v>
      </c>
    </row>
    <row r="48">
      <c r="D48" s="16">
        <f>+I8</f>
        <v>155022</v>
      </c>
      <c r="M48" s="14">
        <f>Q8</f>
        <v>3</v>
      </c>
    </row>
    <row r="49">
      <c r="D49" s="16">
        <f>+D9</f>
        <v>20</v>
      </c>
      <c r="M49" s="14">
        <f>R8</f>
        <v>2021</v>
      </c>
    </row>
    <row r="50">
      <c r="D50" s="16">
        <f>+E9</f>
        <v>26</v>
      </c>
      <c r="M50" s="14">
        <f>S8</f>
        <v>10242</v>
      </c>
    </row>
    <row r="51">
      <c r="D51" s="16">
        <f>+F9</f>
        <v>2</v>
      </c>
      <c r="M51" s="14">
        <f>M9</f>
        <v>400</v>
      </c>
    </row>
    <row r="52">
      <c r="D52" s="16">
        <f>+G9</f>
        <v>1974</v>
      </c>
      <c r="M52" s="14">
        <f>N9</f>
        <v>100</v>
      </c>
    </row>
    <row r="53">
      <c r="D53" s="16">
        <f>+H9</f>
        <v>41000</v>
      </c>
      <c r="M53" s="14">
        <f>O9</f>
        <v>1</v>
      </c>
    </row>
    <row r="54">
      <c r="D54" s="16">
        <f>+I9</f>
        <v>150194</v>
      </c>
      <c r="M54" s="14">
        <f>P9</f>
        <v>27</v>
      </c>
    </row>
    <row r="55">
      <c r="D55" s="16">
        <f>+D10</f>
        <v>25</v>
      </c>
      <c r="M55" s="14">
        <f>Q9</f>
        <v>1</v>
      </c>
    </row>
    <row r="56">
      <c r="D56" s="16">
        <f>+E10</f>
        <v>14</v>
      </c>
      <c r="M56" s="14">
        <f>R9</f>
        <v>2023</v>
      </c>
    </row>
    <row r="57">
      <c r="D57" s="16">
        <f>+F10</f>
        <v>4</v>
      </c>
      <c r="M57" s="14">
        <f>S9</f>
        <v>13588</v>
      </c>
    </row>
    <row r="58">
      <c r="D58" s="16">
        <f>+G10</f>
        <v>1966</v>
      </c>
      <c r="M58" s="14">
        <f>M10</f>
        <v>500</v>
      </c>
    </row>
    <row r="59">
      <c r="D59" s="16">
        <f>+H10</f>
        <v>51000</v>
      </c>
      <c r="M59" s="14">
        <f>N10</f>
        <v>5</v>
      </c>
    </row>
    <row r="60">
      <c r="D60" s="16">
        <f>+I10</f>
        <v>106556</v>
      </c>
      <c r="M60" s="14">
        <f>O10</f>
        <v>3</v>
      </c>
    </row>
    <row r="61">
      <c r="D61" s="16">
        <f>+D11</f>
        <v>30</v>
      </c>
      <c r="M61" s="14">
        <f>P10</f>
        <v>27</v>
      </c>
    </row>
    <row r="62">
      <c r="D62" s="16">
        <f>+E11</f>
        <v>20</v>
      </c>
      <c r="M62" s="14">
        <f>Q10</f>
        <v>2</v>
      </c>
    </row>
    <row r="63">
      <c r="D63" s="16">
        <f>+F11</f>
        <v>5</v>
      </c>
      <c r="M63" s="14">
        <f>R10</f>
        <v>2021</v>
      </c>
    </row>
    <row r="64">
      <c r="D64" s="16">
        <f>+G11</f>
        <v>1986</v>
      </c>
      <c r="M64" s="14">
        <f>S10</f>
        <v>15003</v>
      </c>
    </row>
    <row r="65">
      <c r="D65" s="16">
        <f>+H11</f>
        <v>61000</v>
      </c>
      <c r="M65" s="14">
        <f>M11</f>
        <v>600</v>
      </c>
    </row>
    <row r="66">
      <c r="D66" s="16">
        <f>+I11</f>
        <v>188906</v>
      </c>
      <c r="M66" s="14">
        <f>N11</f>
        <v>35</v>
      </c>
    </row>
    <row r="67">
      <c r="D67" s="16">
        <f>+D12</f>
        <v>35</v>
      </c>
      <c r="M67" s="14">
        <f>O11</f>
        <v>3</v>
      </c>
    </row>
    <row r="68">
      <c r="D68" s="16">
        <f>+E12</f>
        <v>16</v>
      </c>
      <c r="M68" s="14">
        <f>P11</f>
        <v>2</v>
      </c>
    </row>
    <row r="69">
      <c r="D69" s="16">
        <f>+F12</f>
        <v>7</v>
      </c>
      <c r="M69" s="14">
        <f>Q11</f>
        <v>11</v>
      </c>
    </row>
    <row r="70">
      <c r="D70" s="16">
        <f>+G12</f>
        <v>1935</v>
      </c>
      <c r="M70" s="14">
        <f>R11</f>
        <v>2021</v>
      </c>
    </row>
    <row r="71">
      <c r="D71" s="16">
        <f>+H12</f>
        <v>71000</v>
      </c>
      <c r="M71" s="14">
        <f>S11</f>
        <v>13799</v>
      </c>
    </row>
    <row r="72">
      <c r="D72" s="16">
        <f>+I12</f>
        <v>109036</v>
      </c>
      <c r="M72" s="14">
        <f>M12</f>
        <v>700</v>
      </c>
    </row>
    <row r="73">
      <c r="D73" s="16">
        <f>+D13</f>
        <v>40</v>
      </c>
      <c r="M73" s="14">
        <f>N12</f>
        <v>5</v>
      </c>
    </row>
    <row r="74">
      <c r="D74" s="16">
        <f>+E13</f>
        <v>28</v>
      </c>
      <c r="M74" s="14">
        <f>O12</f>
        <v>1</v>
      </c>
    </row>
    <row r="75">
      <c r="D75" s="16">
        <f>+F13</f>
        <v>3</v>
      </c>
      <c r="M75" s="14">
        <f>P12</f>
        <v>23</v>
      </c>
    </row>
    <row r="76">
      <c r="D76" s="16">
        <f>+G13</f>
        <v>1935</v>
      </c>
      <c r="M76" s="14">
        <f>Q12</f>
        <v>9</v>
      </c>
    </row>
    <row r="77">
      <c r="D77" s="16">
        <f>+H13</f>
        <v>81000</v>
      </c>
      <c r="M77" s="14">
        <f>R12</f>
        <v>2024</v>
      </c>
    </row>
    <row r="78">
      <c r="D78" s="16">
        <f>+I13</f>
        <v>150219</v>
      </c>
      <c r="M78" s="14">
        <f>S12</f>
        <v>12336</v>
      </c>
    </row>
    <row r="79">
      <c r="D79" s="16">
        <f>+D14</f>
        <v>45</v>
      </c>
      <c r="M79" s="14">
        <f>M13</f>
        <v>800</v>
      </c>
    </row>
    <row r="80">
      <c r="D80" s="16">
        <f>+E14</f>
        <v>3</v>
      </c>
      <c r="M80" s="14">
        <f>N13</f>
        <v>25</v>
      </c>
    </row>
    <row r="81">
      <c r="D81" s="16">
        <f>+F14</f>
        <v>10</v>
      </c>
      <c r="M81" s="14">
        <f>O13</f>
        <v>3</v>
      </c>
    </row>
    <row r="82">
      <c r="D82" s="16">
        <f>+G14</f>
        <v>2023</v>
      </c>
      <c r="M82" s="14">
        <f>P13</f>
        <v>20</v>
      </c>
    </row>
    <row r="83">
      <c r="D83" s="16">
        <f>+H14</f>
        <v>91000</v>
      </c>
      <c r="M83" s="14">
        <f>Q13</f>
        <v>2</v>
      </c>
    </row>
    <row r="84">
      <c r="D84" s="16">
        <f>+I14</f>
        <v>163098</v>
      </c>
      <c r="M84" s="14">
        <f>R13</f>
        <v>2020</v>
      </c>
    </row>
    <row r="85">
      <c r="D85" s="16">
        <f>+D15</f>
        <v>50</v>
      </c>
      <c r="M85" s="14">
        <f>S13</f>
        <v>12680</v>
      </c>
    </row>
    <row r="86">
      <c r="D86" s="16">
        <f>+E15</f>
        <v>4</v>
      </c>
      <c r="M86" s="14">
        <f>M14</f>
        <v>900</v>
      </c>
    </row>
    <row r="87">
      <c r="D87" s="16">
        <f>+F15</f>
        <v>10</v>
      </c>
      <c r="M87" s="14">
        <f>N14</f>
        <v>100</v>
      </c>
    </row>
    <row r="88">
      <c r="D88" s="16">
        <f>+G15</f>
        <v>1941</v>
      </c>
      <c r="M88" s="14">
        <f>O14</f>
        <v>3</v>
      </c>
    </row>
    <row r="89">
      <c r="D89" s="16">
        <f>+H15</f>
        <v>101000</v>
      </c>
      <c r="M89" s="14">
        <f>P14</f>
        <v>13</v>
      </c>
    </row>
    <row r="90">
      <c r="D90" s="16">
        <f>+I15</f>
        <v>134884</v>
      </c>
      <c r="M90" s="14">
        <f>Q14</f>
        <v>6</v>
      </c>
    </row>
    <row r="91">
      <c r="D91" s="16">
        <f>+D16</f>
        <v>55</v>
      </c>
      <c r="M91" s="14">
        <f>R14</f>
        <v>2024</v>
      </c>
    </row>
    <row r="92">
      <c r="D92" s="16">
        <f>+E16</f>
        <v>5</v>
      </c>
      <c r="M92" s="14">
        <f>S14</f>
        <v>11137</v>
      </c>
    </row>
    <row r="93">
      <c r="D93" s="16">
        <f>+F16</f>
        <v>9</v>
      </c>
      <c r="M93" s="14">
        <f>M15</f>
        <v>1000</v>
      </c>
    </row>
    <row r="94">
      <c r="D94" s="16">
        <f>+G16</f>
        <v>1900</v>
      </c>
      <c r="M94" s="14">
        <f>N15</f>
        <v>5</v>
      </c>
    </row>
    <row r="95">
      <c r="D95" s="16">
        <f>+H16</f>
        <v>111000</v>
      </c>
      <c r="M95" s="14">
        <f>O15</f>
        <v>1</v>
      </c>
    </row>
    <row r="96">
      <c r="D96" s="16">
        <f>+I16</f>
        <v>186547</v>
      </c>
      <c r="M96" s="14">
        <f>P15</f>
        <v>17</v>
      </c>
    </row>
    <row r="97">
      <c r="D97" s="16">
        <f>+D17</f>
        <v>60</v>
      </c>
      <c r="M97" s="14">
        <f>Q15</f>
        <v>2</v>
      </c>
    </row>
    <row r="98">
      <c r="D98" s="16">
        <f>+E17</f>
        <v>11</v>
      </c>
      <c r="M98" s="14">
        <f>R15</f>
        <v>2022</v>
      </c>
    </row>
    <row r="99">
      <c r="D99" s="16">
        <f>+F17</f>
        <v>4</v>
      </c>
      <c r="M99" s="14">
        <f>S15</f>
        <v>18224</v>
      </c>
    </row>
    <row r="100">
      <c r="D100" s="16">
        <f>+G17</f>
        <v>1917</v>
      </c>
      <c r="M100" s="14">
        <f>M16</f>
        <v>1100</v>
      </c>
    </row>
    <row r="101">
      <c r="D101" s="16">
        <f>+H17</f>
        <v>121000</v>
      </c>
      <c r="M101" s="14">
        <f>N16</f>
        <v>35</v>
      </c>
    </row>
    <row r="102">
      <c r="D102" s="16">
        <f>+I17</f>
        <v>181537</v>
      </c>
      <c r="M102" s="14">
        <f>O16</f>
        <v>1</v>
      </c>
    </row>
    <row r="103">
      <c r="D103" s="16">
        <f>+D18</f>
        <v>65</v>
      </c>
      <c r="M103" s="14">
        <f>P16</f>
        <v>2</v>
      </c>
    </row>
    <row r="104">
      <c r="D104" s="16">
        <f>+E18</f>
        <v>24</v>
      </c>
      <c r="M104" s="14">
        <f>Q16</f>
        <v>8</v>
      </c>
    </row>
    <row r="105">
      <c r="D105" s="16">
        <f>+F18</f>
        <v>2</v>
      </c>
      <c r="M105" s="14">
        <f>R16</f>
        <v>2020</v>
      </c>
    </row>
    <row r="106">
      <c r="D106" s="16">
        <f>+G18</f>
        <v>2016</v>
      </c>
      <c r="M106" s="14">
        <f>S16</f>
        <v>14933</v>
      </c>
    </row>
    <row r="107">
      <c r="D107" s="16">
        <f>+H18</f>
        <v>131000</v>
      </c>
      <c r="M107" s="14">
        <f>M17</f>
        <v>1200</v>
      </c>
    </row>
    <row r="108">
      <c r="D108" s="16">
        <f>+I18</f>
        <v>155644</v>
      </c>
      <c r="M108" s="14">
        <f>N17</f>
        <v>25</v>
      </c>
    </row>
    <row r="109">
      <c r="D109" s="16">
        <f>+D19</f>
        <v>70</v>
      </c>
      <c r="M109" s="14">
        <f>O17</f>
        <v>1</v>
      </c>
    </row>
    <row r="110">
      <c r="D110" s="16">
        <f>+E19</f>
        <v>26</v>
      </c>
      <c r="M110" s="14">
        <f>P17</f>
        <v>7</v>
      </c>
    </row>
    <row r="111">
      <c r="D111" s="16">
        <f>+F19</f>
        <v>7</v>
      </c>
      <c r="M111" s="14">
        <f>Q17</f>
        <v>7</v>
      </c>
    </row>
    <row r="112">
      <c r="D112" s="16">
        <f>+G19</f>
        <v>1960</v>
      </c>
      <c r="M112" s="14">
        <f>R17</f>
        <v>2020</v>
      </c>
    </row>
    <row r="113">
      <c r="D113" s="16">
        <f>+H19</f>
        <v>141000</v>
      </c>
      <c r="M113" s="14">
        <f>S17</f>
        <v>14626</v>
      </c>
    </row>
    <row r="114">
      <c r="D114" s="16">
        <f>+I19</f>
        <v>185800</v>
      </c>
      <c r="M114" s="14">
        <f>M18</f>
        <v>1300</v>
      </c>
    </row>
    <row r="115">
      <c r="D115" s="16">
        <f>+D20</f>
        <v>75</v>
      </c>
      <c r="M115" s="14">
        <f>N18</f>
        <v>5</v>
      </c>
    </row>
    <row r="116">
      <c r="D116" s="16">
        <f>+E20</f>
        <v>8</v>
      </c>
      <c r="M116" s="14">
        <f>O18</f>
        <v>3</v>
      </c>
    </row>
    <row r="117">
      <c r="D117" s="16">
        <f>+F20</f>
        <v>12</v>
      </c>
      <c r="M117" s="14">
        <f>P18</f>
        <v>15</v>
      </c>
    </row>
    <row r="118">
      <c r="D118" s="16">
        <f>+G20</f>
        <v>1962</v>
      </c>
      <c r="M118" s="14">
        <f>Q18</f>
        <v>12</v>
      </c>
    </row>
    <row r="119">
      <c r="D119" s="16">
        <f>+H20</f>
        <v>151000</v>
      </c>
      <c r="M119" s="14">
        <f>R18</f>
        <v>2021</v>
      </c>
    </row>
    <row r="120">
      <c r="D120" s="16">
        <f>+I20</f>
        <v>114513</v>
      </c>
      <c r="M120" s="14">
        <f>S18</f>
        <v>17531</v>
      </c>
    </row>
    <row r="121">
      <c r="D121" s="16">
        <f>+D21</f>
        <v>80</v>
      </c>
      <c r="M121" s="14">
        <f>M19</f>
        <v>1400</v>
      </c>
    </row>
    <row r="122">
      <c r="D122" s="16">
        <f>+E21</f>
        <v>30</v>
      </c>
      <c r="M122" s="14">
        <f>N19</f>
        <v>100</v>
      </c>
    </row>
    <row r="123">
      <c r="D123" s="16">
        <f>+F21</f>
        <v>1</v>
      </c>
      <c r="M123" s="14">
        <f>O19</f>
        <v>3</v>
      </c>
    </row>
    <row r="124">
      <c r="D124" s="16">
        <f>+G21</f>
        <v>1914</v>
      </c>
      <c r="M124" s="14">
        <f>P19</f>
        <v>24</v>
      </c>
    </row>
    <row r="125">
      <c r="D125" s="16">
        <f>+H21</f>
        <v>161000</v>
      </c>
      <c r="M125" s="14">
        <f>Q19</f>
        <v>12</v>
      </c>
    </row>
    <row r="126">
      <c r="D126" s="16">
        <f>+I21</f>
        <v>143818</v>
      </c>
      <c r="M126" s="14">
        <f>R19</f>
        <v>2024</v>
      </c>
    </row>
    <row r="127">
      <c r="D127" s="16">
        <f>+D22</f>
        <v>85</v>
      </c>
      <c r="M127" s="14">
        <f>S19</f>
        <v>15017</v>
      </c>
    </row>
    <row r="128">
      <c r="D128" s="16">
        <f>+E22</f>
        <v>11</v>
      </c>
      <c r="M128" s="14">
        <f>M20</f>
        <v>1500</v>
      </c>
    </row>
    <row r="129">
      <c r="D129" s="16">
        <f>+F22</f>
        <v>2</v>
      </c>
      <c r="M129" s="14">
        <f>N20</f>
        <v>35</v>
      </c>
    </row>
    <row r="130">
      <c r="D130" s="16">
        <f>+G22</f>
        <v>1999</v>
      </c>
      <c r="M130" s="14">
        <f>O20</f>
        <v>3</v>
      </c>
    </row>
    <row r="131">
      <c r="D131" s="16">
        <f>+H22</f>
        <v>171000</v>
      </c>
      <c r="M131" s="14">
        <f>P20</f>
        <v>26</v>
      </c>
    </row>
    <row r="132">
      <c r="D132" s="16">
        <f>+I22</f>
        <v>158903</v>
      </c>
      <c r="M132" s="14">
        <f>Q20</f>
        <v>9</v>
      </c>
    </row>
    <row r="133">
      <c r="D133" s="16">
        <f>+D23</f>
        <v>90</v>
      </c>
      <c r="M133" s="14">
        <f>R20</f>
        <v>2022</v>
      </c>
    </row>
    <row r="134">
      <c r="D134" s="16">
        <f>+E23</f>
        <v>14</v>
      </c>
      <c r="M134" s="14">
        <f>S20</f>
        <v>15520</v>
      </c>
    </row>
    <row r="135">
      <c r="D135" s="16">
        <f>+F23</f>
        <v>6</v>
      </c>
      <c r="M135" s="14">
        <f>M21</f>
        <v>1600</v>
      </c>
    </row>
    <row r="136">
      <c r="D136" s="16">
        <f>+G23</f>
        <v>1938</v>
      </c>
      <c r="M136" s="14">
        <f>N21</f>
        <v>25</v>
      </c>
    </row>
    <row r="137">
      <c r="D137" s="16">
        <f>+H23</f>
        <v>181000</v>
      </c>
      <c r="M137" s="14">
        <f>O21</f>
        <v>3</v>
      </c>
    </row>
    <row r="138">
      <c r="D138" s="16">
        <f>+I23</f>
        <v>187577</v>
      </c>
      <c r="M138" s="14">
        <f>P21</f>
        <v>13</v>
      </c>
    </row>
    <row r="139">
      <c r="D139" s="16">
        <f>+D24</f>
        <v>95</v>
      </c>
      <c r="M139" s="14">
        <f>Q21</f>
        <v>12</v>
      </c>
    </row>
    <row r="140">
      <c r="D140" s="16">
        <f>+E24</f>
        <v>2</v>
      </c>
      <c r="M140" s="14">
        <f>R21</f>
        <v>2020</v>
      </c>
    </row>
    <row r="141">
      <c r="D141" s="16">
        <f>+F24</f>
        <v>8</v>
      </c>
      <c r="M141" s="14">
        <f>S21</f>
        <v>15715</v>
      </c>
    </row>
    <row r="142">
      <c r="D142" s="16">
        <f>+G24</f>
        <v>1976</v>
      </c>
      <c r="M142" s="14">
        <f>M22</f>
        <v>1700</v>
      </c>
    </row>
    <row r="143">
      <c r="D143" s="16">
        <f>+H24</f>
        <v>191000</v>
      </c>
      <c r="M143" s="14">
        <f>N22</f>
        <v>35</v>
      </c>
    </row>
    <row r="144">
      <c r="D144" s="16">
        <f>+I24</f>
        <v>159280</v>
      </c>
      <c r="M144" s="14">
        <f>O22</f>
        <v>2</v>
      </c>
    </row>
    <row r="145">
      <c r="D145" s="16">
        <f>+D25</f>
        <v>100</v>
      </c>
      <c r="M145" s="14">
        <f>P22</f>
        <v>24</v>
      </c>
    </row>
    <row r="146">
      <c r="D146" s="16">
        <f>+E25</f>
        <v>27</v>
      </c>
      <c r="M146" s="14">
        <f>Q22</f>
        <v>12</v>
      </c>
    </row>
    <row r="147">
      <c r="D147" s="16">
        <f>+F25</f>
        <v>3</v>
      </c>
      <c r="M147" s="14">
        <f>R22</f>
        <v>2021</v>
      </c>
    </row>
    <row r="148">
      <c r="D148" s="16">
        <f>+G25</f>
        <v>1941</v>
      </c>
      <c r="M148" s="14">
        <f>S22</f>
        <v>15740</v>
      </c>
    </row>
    <row r="149">
      <c r="D149" s="16">
        <f>+H25</f>
        <v>201000</v>
      </c>
      <c r="M149" s="14">
        <f>M23</f>
        <v>1800</v>
      </c>
    </row>
    <row r="150">
      <c r="D150" s="16">
        <f>+I25</f>
        <v>145867</v>
      </c>
      <c r="M150" s="14">
        <f>N23</f>
        <v>34</v>
      </c>
    </row>
    <row r="151">
      <c r="M151" s="14">
        <f>O23</f>
        <v>3</v>
      </c>
    </row>
    <row r="152">
      <c r="M152" s="14">
        <f>P23</f>
        <v>25</v>
      </c>
    </row>
    <row r="153">
      <c r="M153" s="14">
        <f>Q23</f>
        <v>7</v>
      </c>
    </row>
    <row r="154">
      <c r="M154" s="14">
        <f>R23</f>
        <v>2020</v>
      </c>
    </row>
    <row r="155">
      <c r="M155" s="14">
        <f>S23</f>
        <v>14721</v>
      </c>
    </row>
    <row r="156">
      <c r="M156" s="14">
        <f>M24</f>
        <v>1900</v>
      </c>
    </row>
    <row r="157">
      <c r="M157" s="14">
        <f>N24</f>
        <v>25</v>
      </c>
    </row>
    <row r="158">
      <c r="M158" s="14">
        <f>O24</f>
        <v>3</v>
      </c>
    </row>
    <row r="159">
      <c r="M159" s="14">
        <f>P24</f>
        <v>20</v>
      </c>
    </row>
    <row r="160">
      <c r="M160" s="14">
        <f>Q24</f>
        <v>12</v>
      </c>
    </row>
    <row r="161">
      <c r="M161" s="14">
        <f>R24</f>
        <v>2023</v>
      </c>
    </row>
    <row r="162">
      <c r="M162" s="14">
        <f>S24</f>
        <v>11362</v>
      </c>
    </row>
    <row r="163">
      <c r="M163" s="14">
        <f>M25</f>
        <v>2000</v>
      </c>
    </row>
    <row r="164">
      <c r="M164" s="14">
        <f>N25</f>
        <v>34</v>
      </c>
    </row>
    <row r="165">
      <c r="M165" s="14">
        <f>O25</f>
        <v>3</v>
      </c>
    </row>
    <row r="166">
      <c r="M166" s="14">
        <f>P25</f>
        <v>20</v>
      </c>
    </row>
    <row r="167">
      <c r="M167" s="14">
        <f>Q25</f>
        <v>6</v>
      </c>
    </row>
    <row r="168">
      <c r="M168" s="14">
        <f>R25</f>
        <v>2021</v>
      </c>
    </row>
    <row r="169">
      <c r="M169" s="14">
        <f>S25</f>
        <v>11442</v>
      </c>
    </row>
  </sheetData>
  <mergeCells count="2">
    <mergeCell ref="E4:G4"/>
    <mergeCell ref="P4:R4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4.38"/>
    <col customWidth="1" min="13" max="13" width="14.13"/>
    <col customWidth="1" min="14" max="14" width="14.38"/>
    <col customWidth="1" min="15" max="15" width="15.88"/>
    <col customWidth="1" min="17" max="17" width="13.25"/>
    <col customWidth="1" min="19" max="19" width="13.25"/>
    <col customWidth="1" min="29" max="29" width="22.38"/>
    <col customWidth="1" min="31" max="31" width="22.38"/>
  </cols>
  <sheetData>
    <row r="3">
      <c r="D3" s="9" t="s">
        <v>7</v>
      </c>
      <c r="M3" s="6" t="s">
        <v>8</v>
      </c>
    </row>
    <row r="4">
      <c r="D4" s="6" t="s">
        <v>8</v>
      </c>
      <c r="E4" s="1" t="s">
        <v>0</v>
      </c>
      <c r="F4" s="2"/>
      <c r="G4" s="3"/>
      <c r="M4" s="9" t="s">
        <v>9</v>
      </c>
      <c r="N4" s="6" t="s">
        <v>55</v>
      </c>
      <c r="P4" s="11" t="s">
        <v>11</v>
      </c>
      <c r="Q4" s="2"/>
      <c r="R4" s="3"/>
    </row>
    <row r="5">
      <c r="C5" s="12" t="s">
        <v>12</v>
      </c>
      <c r="D5" s="4" t="s">
        <v>13</v>
      </c>
      <c r="E5" s="4" t="s">
        <v>1</v>
      </c>
      <c r="F5" s="4" t="s">
        <v>2</v>
      </c>
      <c r="G5" s="4" t="s">
        <v>3</v>
      </c>
      <c r="H5" s="4" t="s">
        <v>4</v>
      </c>
      <c r="I5" s="4" t="s">
        <v>14</v>
      </c>
      <c r="J5" s="4" t="s">
        <v>15</v>
      </c>
      <c r="L5" s="12" t="s">
        <v>12</v>
      </c>
      <c r="M5" s="13" t="s">
        <v>16</v>
      </c>
      <c r="N5" s="13" t="s">
        <v>17</v>
      </c>
      <c r="O5" s="13" t="s">
        <v>18</v>
      </c>
      <c r="P5" s="13" t="s">
        <v>1</v>
      </c>
      <c r="Q5" s="13" t="s">
        <v>2</v>
      </c>
      <c r="R5" s="13" t="s">
        <v>3</v>
      </c>
      <c r="S5" s="13" t="s">
        <v>19</v>
      </c>
      <c r="T5" s="13" t="s">
        <v>15</v>
      </c>
    </row>
    <row r="6">
      <c r="C6" s="6">
        <v>0.0</v>
      </c>
      <c r="D6" s="5">
        <v>5.0</v>
      </c>
      <c r="E6" s="5">
        <v>24.0</v>
      </c>
      <c r="F6" s="5">
        <v>12.0</v>
      </c>
      <c r="G6" s="5">
        <v>1924.0</v>
      </c>
      <c r="H6" s="5">
        <v>11000.0</v>
      </c>
      <c r="I6" s="5">
        <v>166689.0</v>
      </c>
      <c r="J6" s="5">
        <v>1.0</v>
      </c>
      <c r="L6" s="6">
        <v>0.0</v>
      </c>
      <c r="M6" s="14">
        <v>100.0</v>
      </c>
      <c r="N6" s="14">
        <v>5.0</v>
      </c>
      <c r="O6" s="14">
        <v>1.0</v>
      </c>
      <c r="P6" s="14">
        <v>8.0</v>
      </c>
      <c r="Q6" s="14">
        <v>10.0</v>
      </c>
      <c r="R6" s="14">
        <v>2023.0</v>
      </c>
      <c r="S6" s="14">
        <v>19400.0</v>
      </c>
      <c r="T6" s="14">
        <v>1.0</v>
      </c>
      <c r="AD6" s="9" t="s">
        <v>56</v>
      </c>
    </row>
    <row r="7">
      <c r="C7" s="6">
        <v>1.0</v>
      </c>
      <c r="D7" s="5">
        <v>10.0</v>
      </c>
      <c r="E7" s="5">
        <v>25.0</v>
      </c>
      <c r="F7" s="5">
        <v>2.0</v>
      </c>
      <c r="G7" s="5">
        <v>1911.0</v>
      </c>
      <c r="H7" s="5">
        <v>21000.0</v>
      </c>
      <c r="I7" s="5">
        <v>151990.0</v>
      </c>
      <c r="J7" s="5">
        <v>1.0</v>
      </c>
      <c r="L7" s="6">
        <v>1.0</v>
      </c>
      <c r="M7" s="14">
        <v>200.0</v>
      </c>
      <c r="N7" s="14">
        <v>100.0</v>
      </c>
      <c r="O7" s="14">
        <v>1.0</v>
      </c>
      <c r="P7" s="14">
        <v>21.0</v>
      </c>
      <c r="Q7" s="14">
        <v>9.0</v>
      </c>
      <c r="R7" s="14">
        <v>2024.0</v>
      </c>
      <c r="S7" s="14">
        <v>16991.0</v>
      </c>
      <c r="T7" s="14">
        <v>1.0</v>
      </c>
      <c r="AA7" s="6" t="s">
        <v>57</v>
      </c>
    </row>
    <row r="8">
      <c r="C8" s="6">
        <v>2.0</v>
      </c>
      <c r="D8" s="5">
        <v>15.0</v>
      </c>
      <c r="E8" s="5">
        <v>31.0</v>
      </c>
      <c r="F8" s="5">
        <v>1.0</v>
      </c>
      <c r="G8" s="5">
        <v>2024.0</v>
      </c>
      <c r="H8" s="5">
        <v>31000.0</v>
      </c>
      <c r="I8" s="5">
        <v>155022.0</v>
      </c>
      <c r="J8" s="5">
        <v>1.0</v>
      </c>
      <c r="L8" s="6">
        <v>2.0</v>
      </c>
      <c r="M8" s="14">
        <v>300.0</v>
      </c>
      <c r="N8" s="14">
        <v>5.0</v>
      </c>
      <c r="O8" s="14">
        <v>3.0</v>
      </c>
      <c r="P8" s="14">
        <v>28.0</v>
      </c>
      <c r="Q8" s="14">
        <v>3.0</v>
      </c>
      <c r="R8" s="14">
        <v>2023.0</v>
      </c>
      <c r="S8" s="14">
        <v>10242.0</v>
      </c>
      <c r="T8" s="14">
        <v>1.0</v>
      </c>
      <c r="W8" s="34" t="s">
        <v>13</v>
      </c>
      <c r="X8" s="13" t="s">
        <v>17</v>
      </c>
      <c r="Y8" s="35" t="s">
        <v>3</v>
      </c>
      <c r="Z8" s="13" t="s">
        <v>18</v>
      </c>
      <c r="AA8" s="13" t="s">
        <v>51</v>
      </c>
      <c r="AC8" s="33" t="s">
        <v>24</v>
      </c>
      <c r="AD8" s="34" t="s">
        <v>13</v>
      </c>
      <c r="AE8" s="4" t="s">
        <v>4</v>
      </c>
    </row>
    <row r="9">
      <c r="C9" s="6">
        <v>3.0</v>
      </c>
      <c r="D9" s="5">
        <v>20.0</v>
      </c>
      <c r="E9" s="5">
        <v>26.0</v>
      </c>
      <c r="F9" s="5">
        <v>2.0</v>
      </c>
      <c r="G9" s="5">
        <v>1974.0</v>
      </c>
      <c r="H9" s="5">
        <v>41000.0</v>
      </c>
      <c r="I9" s="5">
        <v>150194.0</v>
      </c>
      <c r="J9" s="5">
        <v>1.0</v>
      </c>
      <c r="L9" s="6">
        <v>3.0</v>
      </c>
      <c r="M9" s="14">
        <v>400.0</v>
      </c>
      <c r="N9" s="14">
        <v>65.0</v>
      </c>
      <c r="O9" s="14">
        <v>1.0</v>
      </c>
      <c r="P9" s="14">
        <v>27.0</v>
      </c>
      <c r="Q9" s="14">
        <v>1.0</v>
      </c>
      <c r="R9" s="14">
        <v>2023.0</v>
      </c>
      <c r="S9" s="14">
        <v>13588.0</v>
      </c>
      <c r="T9" s="14">
        <v>1.0</v>
      </c>
      <c r="W9" s="36">
        <f t="shared" ref="W9:W28" si="1">D6</f>
        <v>5</v>
      </c>
      <c r="X9" s="14">
        <f t="shared" ref="X9:X28" si="2">N6</f>
        <v>5</v>
      </c>
      <c r="Y9" s="37">
        <f t="shared" ref="Y9:Y28" si="3">R6</f>
        <v>2023</v>
      </c>
      <c r="Z9" s="14">
        <f t="shared" ref="Z9:Z28" si="4">O6</f>
        <v>1</v>
      </c>
      <c r="AA9" s="14" t="b">
        <f t="shared" ref="AA9:AA28" si="5">IF(ISNUMBER(MATCH(W9,X9:X28,0)),TRUE,FALSE)</f>
        <v>1</v>
      </c>
      <c r="AB9" s="7"/>
      <c r="AC9" s="38">
        <f t="shared" ref="AC9:AC20" si="6">COUNTIFS($X$9:$X$28,W9,$Y$9:$Y$28,"=2023",$Z$9:$Z$28,"=1")</f>
        <v>3</v>
      </c>
      <c r="AD9" s="36">
        <f t="shared" ref="AD9:AD28" si="7">IF(AND(AA9=TRUE,AC9&gt;0),W9,"")</f>
        <v>5</v>
      </c>
      <c r="AE9" s="5">
        <f t="shared" ref="AE9:AE28" si="8">IF(AD9&lt;&gt;"",H6,"")</f>
        <v>11000</v>
      </c>
    </row>
    <row r="10">
      <c r="C10" s="6">
        <v>4.0</v>
      </c>
      <c r="D10" s="5">
        <v>25.0</v>
      </c>
      <c r="E10" s="5">
        <v>14.0</v>
      </c>
      <c r="F10" s="5">
        <v>4.0</v>
      </c>
      <c r="G10" s="5">
        <v>1966.0</v>
      </c>
      <c r="H10" s="5">
        <v>51000.0</v>
      </c>
      <c r="I10" s="5">
        <v>106556.0</v>
      </c>
      <c r="J10" s="5">
        <v>1.0</v>
      </c>
      <c r="L10" s="6">
        <v>4.0</v>
      </c>
      <c r="M10" s="14">
        <v>500.0</v>
      </c>
      <c r="N10" s="14">
        <v>5.0</v>
      </c>
      <c r="O10" s="14">
        <v>3.0</v>
      </c>
      <c r="P10" s="14">
        <v>27.0</v>
      </c>
      <c r="Q10" s="14">
        <v>2.0</v>
      </c>
      <c r="R10" s="14">
        <v>2021.0</v>
      </c>
      <c r="S10" s="14">
        <v>15003.0</v>
      </c>
      <c r="T10" s="14">
        <v>1.0</v>
      </c>
      <c r="W10" s="36">
        <f t="shared" si="1"/>
        <v>10</v>
      </c>
      <c r="X10" s="14">
        <f t="shared" si="2"/>
        <v>100</v>
      </c>
      <c r="Y10" s="37">
        <f t="shared" si="3"/>
        <v>2024</v>
      </c>
      <c r="Z10" s="14">
        <f t="shared" si="4"/>
        <v>1</v>
      </c>
      <c r="AA10" s="14" t="b">
        <f t="shared" si="5"/>
        <v>0</v>
      </c>
      <c r="AC10" s="38">
        <f t="shared" si="6"/>
        <v>0</v>
      </c>
      <c r="AD10" s="36" t="str">
        <f t="shared" si="7"/>
        <v/>
      </c>
      <c r="AE10" s="5" t="str">
        <f t="shared" si="8"/>
        <v/>
      </c>
    </row>
    <row r="11">
      <c r="C11" s="6">
        <v>5.0</v>
      </c>
      <c r="D11" s="5">
        <v>30.0</v>
      </c>
      <c r="E11" s="5">
        <v>20.0</v>
      </c>
      <c r="F11" s="5">
        <v>5.0</v>
      </c>
      <c r="G11" s="5">
        <v>1986.0</v>
      </c>
      <c r="H11" s="5">
        <v>61000.0</v>
      </c>
      <c r="I11" s="5">
        <v>188906.0</v>
      </c>
      <c r="J11" s="5">
        <v>1.0</v>
      </c>
      <c r="L11" s="6">
        <v>5.0</v>
      </c>
      <c r="M11" s="14">
        <v>600.0</v>
      </c>
      <c r="N11" s="14">
        <v>100.0</v>
      </c>
      <c r="O11" s="14">
        <v>3.0</v>
      </c>
      <c r="P11" s="14">
        <v>2.0</v>
      </c>
      <c r="Q11" s="14">
        <v>11.0</v>
      </c>
      <c r="R11" s="14">
        <v>2023.0</v>
      </c>
      <c r="S11" s="14">
        <v>13799.0</v>
      </c>
      <c r="T11" s="14">
        <v>1.0</v>
      </c>
      <c r="W11" s="36">
        <f t="shared" si="1"/>
        <v>15</v>
      </c>
      <c r="X11" s="14">
        <f t="shared" si="2"/>
        <v>5</v>
      </c>
      <c r="Y11" s="37">
        <f t="shared" si="3"/>
        <v>2023</v>
      </c>
      <c r="Z11" s="14">
        <f t="shared" si="4"/>
        <v>3</v>
      </c>
      <c r="AA11" s="14" t="b">
        <f t="shared" si="5"/>
        <v>0</v>
      </c>
      <c r="AC11" s="38">
        <f t="shared" si="6"/>
        <v>0</v>
      </c>
      <c r="AD11" s="36" t="str">
        <f t="shared" si="7"/>
        <v/>
      </c>
      <c r="AE11" s="5" t="str">
        <f t="shared" si="8"/>
        <v/>
      </c>
    </row>
    <row r="12">
      <c r="C12" s="6">
        <v>6.0</v>
      </c>
      <c r="D12" s="5">
        <v>35.0</v>
      </c>
      <c r="E12" s="5">
        <v>16.0</v>
      </c>
      <c r="F12" s="5">
        <v>7.0</v>
      </c>
      <c r="G12" s="5">
        <v>1935.0</v>
      </c>
      <c r="H12" s="5">
        <v>71000.0</v>
      </c>
      <c r="I12" s="5">
        <v>109036.0</v>
      </c>
      <c r="J12" s="5">
        <v>1.0</v>
      </c>
      <c r="L12" s="6">
        <v>6.0</v>
      </c>
      <c r="M12" s="14">
        <v>700.0</v>
      </c>
      <c r="N12" s="14">
        <v>5.0</v>
      </c>
      <c r="O12" s="14">
        <v>1.0</v>
      </c>
      <c r="P12" s="14">
        <v>23.0</v>
      </c>
      <c r="Q12" s="14">
        <v>9.0</v>
      </c>
      <c r="R12" s="14">
        <v>2024.0</v>
      </c>
      <c r="S12" s="14">
        <v>12336.0</v>
      </c>
      <c r="T12" s="14">
        <v>1.0</v>
      </c>
      <c r="W12" s="36">
        <f t="shared" si="1"/>
        <v>20</v>
      </c>
      <c r="X12" s="14">
        <f t="shared" si="2"/>
        <v>65</v>
      </c>
      <c r="Y12" s="37">
        <f t="shared" si="3"/>
        <v>2023</v>
      </c>
      <c r="Z12" s="14">
        <f t="shared" si="4"/>
        <v>1</v>
      </c>
      <c r="AA12" s="14" t="b">
        <f t="shared" si="5"/>
        <v>0</v>
      </c>
      <c r="AC12" s="38">
        <f t="shared" si="6"/>
        <v>0</v>
      </c>
      <c r="AD12" s="36" t="str">
        <f t="shared" si="7"/>
        <v/>
      </c>
      <c r="AE12" s="5" t="str">
        <f t="shared" si="8"/>
        <v/>
      </c>
    </row>
    <row r="13">
      <c r="C13" s="6">
        <v>7.0</v>
      </c>
      <c r="D13" s="5">
        <v>40.0</v>
      </c>
      <c r="E13" s="5">
        <v>28.0</v>
      </c>
      <c r="F13" s="5">
        <v>3.0</v>
      </c>
      <c r="G13" s="5">
        <v>1935.0</v>
      </c>
      <c r="H13" s="5">
        <v>81000.0</v>
      </c>
      <c r="I13" s="5">
        <v>150219.0</v>
      </c>
      <c r="J13" s="5">
        <v>1.0</v>
      </c>
      <c r="L13" s="6">
        <v>7.0</v>
      </c>
      <c r="M13" s="14">
        <v>800.0</v>
      </c>
      <c r="N13" s="14">
        <v>65.0</v>
      </c>
      <c r="O13" s="14">
        <v>3.0</v>
      </c>
      <c r="P13" s="14">
        <v>20.0</v>
      </c>
      <c r="Q13" s="14">
        <v>2.0</v>
      </c>
      <c r="R13" s="14">
        <v>2023.0</v>
      </c>
      <c r="S13" s="14">
        <v>12680.0</v>
      </c>
      <c r="T13" s="14">
        <v>1.0</v>
      </c>
      <c r="W13" s="36">
        <f t="shared" si="1"/>
        <v>25</v>
      </c>
      <c r="X13" s="14">
        <f t="shared" si="2"/>
        <v>5</v>
      </c>
      <c r="Y13" s="37">
        <f t="shared" si="3"/>
        <v>2021</v>
      </c>
      <c r="Z13" s="14">
        <f t="shared" si="4"/>
        <v>3</v>
      </c>
      <c r="AA13" s="14" t="b">
        <f t="shared" si="5"/>
        <v>0</v>
      </c>
      <c r="AC13" s="38">
        <f t="shared" si="6"/>
        <v>0</v>
      </c>
      <c r="AD13" s="36" t="str">
        <f t="shared" si="7"/>
        <v/>
      </c>
      <c r="AE13" s="5" t="str">
        <f t="shared" si="8"/>
        <v/>
      </c>
    </row>
    <row r="14">
      <c r="C14" s="6">
        <v>8.0</v>
      </c>
      <c r="D14" s="5">
        <v>45.0</v>
      </c>
      <c r="E14" s="5">
        <v>3.0</v>
      </c>
      <c r="F14" s="5">
        <v>10.0</v>
      </c>
      <c r="G14" s="5">
        <v>2023.0</v>
      </c>
      <c r="H14" s="5">
        <v>91000.0</v>
      </c>
      <c r="I14" s="5">
        <v>163098.0</v>
      </c>
      <c r="J14" s="5">
        <v>1.0</v>
      </c>
      <c r="L14" s="6">
        <v>8.0</v>
      </c>
      <c r="M14" s="14">
        <v>900.0</v>
      </c>
      <c r="N14" s="14">
        <v>100.0</v>
      </c>
      <c r="O14" s="14">
        <v>3.0</v>
      </c>
      <c r="P14" s="14">
        <v>13.0</v>
      </c>
      <c r="Q14" s="14">
        <v>6.0</v>
      </c>
      <c r="R14" s="14">
        <v>2024.0</v>
      </c>
      <c r="S14" s="14">
        <v>11137.0</v>
      </c>
      <c r="T14" s="14">
        <v>1.0</v>
      </c>
      <c r="W14" s="36">
        <f t="shared" si="1"/>
        <v>30</v>
      </c>
      <c r="X14" s="14">
        <f t="shared" si="2"/>
        <v>100</v>
      </c>
      <c r="Y14" s="37">
        <f t="shared" si="3"/>
        <v>2023</v>
      </c>
      <c r="Z14" s="14">
        <f t="shared" si="4"/>
        <v>3</v>
      </c>
      <c r="AA14" s="14" t="b">
        <f t="shared" si="5"/>
        <v>1</v>
      </c>
      <c r="AC14" s="38">
        <f t="shared" si="6"/>
        <v>0</v>
      </c>
      <c r="AD14" s="36" t="str">
        <f t="shared" si="7"/>
        <v/>
      </c>
      <c r="AE14" s="5" t="str">
        <f t="shared" si="8"/>
        <v/>
      </c>
    </row>
    <row r="15">
      <c r="C15" s="6">
        <v>9.0</v>
      </c>
      <c r="D15" s="5">
        <v>50.0</v>
      </c>
      <c r="E15" s="5">
        <v>4.0</v>
      </c>
      <c r="F15" s="5">
        <v>10.0</v>
      </c>
      <c r="G15" s="5">
        <v>1941.0</v>
      </c>
      <c r="H15" s="5">
        <v>101000.0</v>
      </c>
      <c r="I15" s="5">
        <v>134884.0</v>
      </c>
      <c r="J15" s="5">
        <v>1.0</v>
      </c>
      <c r="L15" s="6">
        <v>9.0</v>
      </c>
      <c r="M15" s="14">
        <v>1000.0</v>
      </c>
      <c r="N15" s="14">
        <v>5.0</v>
      </c>
      <c r="O15" s="14">
        <v>1.0</v>
      </c>
      <c r="P15" s="14">
        <v>17.0</v>
      </c>
      <c r="Q15" s="14">
        <v>2.0</v>
      </c>
      <c r="R15" s="14">
        <v>2023.0</v>
      </c>
      <c r="S15" s="14">
        <v>18224.0</v>
      </c>
      <c r="T15" s="14">
        <v>1.0</v>
      </c>
      <c r="W15" s="36">
        <f t="shared" si="1"/>
        <v>35</v>
      </c>
      <c r="X15" s="14">
        <f t="shared" si="2"/>
        <v>5</v>
      </c>
      <c r="Y15" s="37">
        <f t="shared" si="3"/>
        <v>2024</v>
      </c>
      <c r="Z15" s="14">
        <f t="shared" si="4"/>
        <v>1</v>
      </c>
      <c r="AA15" s="14" t="b">
        <f t="shared" si="5"/>
        <v>0</v>
      </c>
      <c r="AC15" s="38">
        <f t="shared" si="6"/>
        <v>0</v>
      </c>
      <c r="AD15" s="36" t="str">
        <f t="shared" si="7"/>
        <v/>
      </c>
      <c r="AE15" s="5" t="str">
        <f t="shared" si="8"/>
        <v/>
      </c>
    </row>
    <row r="16">
      <c r="C16" s="6">
        <v>10.0</v>
      </c>
      <c r="D16" s="5">
        <v>55.0</v>
      </c>
      <c r="E16" s="5">
        <v>5.0</v>
      </c>
      <c r="F16" s="5">
        <v>9.0</v>
      </c>
      <c r="G16" s="5">
        <v>1900.0</v>
      </c>
      <c r="H16" s="5">
        <v>111000.0</v>
      </c>
      <c r="I16" s="5">
        <v>186547.0</v>
      </c>
      <c r="J16" s="5">
        <v>1.0</v>
      </c>
      <c r="L16" s="6">
        <v>10.0</v>
      </c>
      <c r="M16" s="14">
        <v>1100.0</v>
      </c>
      <c r="N16" s="14">
        <v>100.0</v>
      </c>
      <c r="O16" s="14">
        <v>1.0</v>
      </c>
      <c r="P16" s="14">
        <v>2.0</v>
      </c>
      <c r="Q16" s="14">
        <v>8.0</v>
      </c>
      <c r="R16" s="14">
        <v>2020.0</v>
      </c>
      <c r="S16" s="14">
        <v>14933.0</v>
      </c>
      <c r="T16" s="14">
        <v>1.0</v>
      </c>
      <c r="W16" s="36">
        <f t="shared" si="1"/>
        <v>40</v>
      </c>
      <c r="X16" s="14">
        <f t="shared" si="2"/>
        <v>65</v>
      </c>
      <c r="Y16" s="37">
        <f t="shared" si="3"/>
        <v>2023</v>
      </c>
      <c r="Z16" s="14">
        <f t="shared" si="4"/>
        <v>3</v>
      </c>
      <c r="AA16" s="14" t="b">
        <f t="shared" si="5"/>
        <v>0</v>
      </c>
      <c r="AC16" s="38">
        <f t="shared" si="6"/>
        <v>0</v>
      </c>
      <c r="AD16" s="36" t="str">
        <f t="shared" si="7"/>
        <v/>
      </c>
      <c r="AE16" s="5" t="str">
        <f t="shared" si="8"/>
        <v/>
      </c>
    </row>
    <row r="17">
      <c r="C17" s="6">
        <v>11.0</v>
      </c>
      <c r="D17" s="5">
        <v>60.0</v>
      </c>
      <c r="E17" s="5">
        <v>11.0</v>
      </c>
      <c r="F17" s="5">
        <v>4.0</v>
      </c>
      <c r="G17" s="5">
        <v>1917.0</v>
      </c>
      <c r="H17" s="5">
        <v>121000.0</v>
      </c>
      <c r="I17" s="5">
        <v>181537.0</v>
      </c>
      <c r="J17" s="5">
        <v>1.0</v>
      </c>
      <c r="L17" s="6">
        <v>11.0</v>
      </c>
      <c r="M17" s="14">
        <v>1200.0</v>
      </c>
      <c r="N17" s="14">
        <v>45.0</v>
      </c>
      <c r="O17" s="14">
        <v>1.0</v>
      </c>
      <c r="P17" s="14">
        <v>7.0</v>
      </c>
      <c r="Q17" s="14">
        <v>7.0</v>
      </c>
      <c r="R17" s="14">
        <v>2023.0</v>
      </c>
      <c r="S17" s="14">
        <v>14626.0</v>
      </c>
      <c r="T17" s="14">
        <v>1.0</v>
      </c>
      <c r="W17" s="36">
        <f t="shared" si="1"/>
        <v>45</v>
      </c>
      <c r="X17" s="14">
        <f t="shared" si="2"/>
        <v>100</v>
      </c>
      <c r="Y17" s="37">
        <f t="shared" si="3"/>
        <v>2024</v>
      </c>
      <c r="Z17" s="14">
        <f t="shared" si="4"/>
        <v>3</v>
      </c>
      <c r="AA17" s="14" t="b">
        <f t="shared" si="5"/>
        <v>1</v>
      </c>
      <c r="AC17" s="38">
        <f t="shared" si="6"/>
        <v>1</v>
      </c>
      <c r="AD17" s="36">
        <f t="shared" si="7"/>
        <v>45</v>
      </c>
      <c r="AE17" s="5">
        <f t="shared" si="8"/>
        <v>91000</v>
      </c>
    </row>
    <row r="18">
      <c r="C18" s="6">
        <v>12.0</v>
      </c>
      <c r="D18" s="5">
        <v>65.0</v>
      </c>
      <c r="E18" s="5">
        <v>24.0</v>
      </c>
      <c r="F18" s="5">
        <v>2.0</v>
      </c>
      <c r="G18" s="5">
        <v>2016.0</v>
      </c>
      <c r="H18" s="5">
        <v>131000.0</v>
      </c>
      <c r="I18" s="5">
        <v>155644.0</v>
      </c>
      <c r="J18" s="5">
        <v>1.0</v>
      </c>
      <c r="L18" s="6">
        <v>12.0</v>
      </c>
      <c r="M18" s="14">
        <v>1300.0</v>
      </c>
      <c r="N18" s="14">
        <v>5.0</v>
      </c>
      <c r="O18" s="14">
        <v>3.0</v>
      </c>
      <c r="P18" s="14">
        <v>15.0</v>
      </c>
      <c r="Q18" s="14">
        <v>12.0</v>
      </c>
      <c r="R18" s="14">
        <v>2021.0</v>
      </c>
      <c r="S18" s="14">
        <v>17531.0</v>
      </c>
      <c r="T18" s="14">
        <v>1.0</v>
      </c>
      <c r="W18" s="36">
        <f t="shared" si="1"/>
        <v>50</v>
      </c>
      <c r="X18" s="14">
        <f t="shared" si="2"/>
        <v>5</v>
      </c>
      <c r="Y18" s="37">
        <f t="shared" si="3"/>
        <v>2023</v>
      </c>
      <c r="Z18" s="14">
        <f t="shared" si="4"/>
        <v>1</v>
      </c>
      <c r="AA18" s="14" t="b">
        <f t="shared" si="5"/>
        <v>0</v>
      </c>
      <c r="AC18" s="38">
        <f t="shared" si="6"/>
        <v>0</v>
      </c>
      <c r="AD18" s="36" t="str">
        <f t="shared" si="7"/>
        <v/>
      </c>
      <c r="AE18" s="5" t="str">
        <f t="shared" si="8"/>
        <v/>
      </c>
    </row>
    <row r="19">
      <c r="C19" s="6">
        <v>13.0</v>
      </c>
      <c r="D19" s="5">
        <v>70.0</v>
      </c>
      <c r="E19" s="5">
        <v>26.0</v>
      </c>
      <c r="F19" s="5">
        <v>7.0</v>
      </c>
      <c r="G19" s="5">
        <v>1960.0</v>
      </c>
      <c r="H19" s="5">
        <v>141000.0</v>
      </c>
      <c r="I19" s="5">
        <v>185800.0</v>
      </c>
      <c r="J19" s="5">
        <v>1.0</v>
      </c>
      <c r="L19" s="6">
        <v>13.0</v>
      </c>
      <c r="M19" s="14">
        <v>1400.0</v>
      </c>
      <c r="N19" s="14">
        <v>65.0</v>
      </c>
      <c r="O19" s="14">
        <v>1.0</v>
      </c>
      <c r="P19" s="14">
        <v>24.0</v>
      </c>
      <c r="Q19" s="14">
        <v>12.0</v>
      </c>
      <c r="R19" s="14">
        <v>2023.0</v>
      </c>
      <c r="S19" s="14">
        <v>15017.0</v>
      </c>
      <c r="T19" s="14">
        <v>1.0</v>
      </c>
      <c r="W19" s="36">
        <f t="shared" si="1"/>
        <v>55</v>
      </c>
      <c r="X19" s="14">
        <f t="shared" si="2"/>
        <v>100</v>
      </c>
      <c r="Y19" s="37">
        <f t="shared" si="3"/>
        <v>2020</v>
      </c>
      <c r="Z19" s="14">
        <f t="shared" si="4"/>
        <v>1</v>
      </c>
      <c r="AA19" s="14" t="b">
        <f t="shared" si="5"/>
        <v>0</v>
      </c>
      <c r="AC19" s="38">
        <f t="shared" si="6"/>
        <v>0</v>
      </c>
      <c r="AD19" s="36" t="str">
        <f t="shared" si="7"/>
        <v/>
      </c>
      <c r="AE19" s="5" t="str">
        <f t="shared" si="8"/>
        <v/>
      </c>
    </row>
    <row r="20">
      <c r="C20" s="6">
        <v>14.0</v>
      </c>
      <c r="D20" s="5">
        <v>75.0</v>
      </c>
      <c r="E20" s="5">
        <v>8.0</v>
      </c>
      <c r="F20" s="5">
        <v>12.0</v>
      </c>
      <c r="G20" s="5">
        <v>1962.0</v>
      </c>
      <c r="H20" s="5">
        <v>151000.0</v>
      </c>
      <c r="I20" s="5">
        <v>114513.0</v>
      </c>
      <c r="J20" s="5">
        <v>1.0</v>
      </c>
      <c r="L20" s="6">
        <v>14.0</v>
      </c>
      <c r="M20" s="14">
        <v>1500.0</v>
      </c>
      <c r="N20" s="14">
        <v>30.0</v>
      </c>
      <c r="O20" s="14">
        <v>3.0</v>
      </c>
      <c r="P20" s="14">
        <v>26.0</v>
      </c>
      <c r="Q20" s="14">
        <v>9.0</v>
      </c>
      <c r="R20" s="14">
        <v>2022.0</v>
      </c>
      <c r="S20" s="14">
        <v>15520.0</v>
      </c>
      <c r="T20" s="14">
        <v>1.0</v>
      </c>
      <c r="W20" s="36">
        <f t="shared" si="1"/>
        <v>60</v>
      </c>
      <c r="X20" s="14">
        <f t="shared" si="2"/>
        <v>45</v>
      </c>
      <c r="Y20" s="37">
        <f t="shared" si="3"/>
        <v>2023</v>
      </c>
      <c r="Z20" s="14">
        <f t="shared" si="4"/>
        <v>1</v>
      </c>
      <c r="AA20" s="14" t="b">
        <f t="shared" si="5"/>
        <v>0</v>
      </c>
      <c r="AC20" s="38">
        <f t="shared" si="6"/>
        <v>0</v>
      </c>
      <c r="AD20" s="36" t="str">
        <f t="shared" si="7"/>
        <v/>
      </c>
      <c r="AE20" s="5" t="str">
        <f t="shared" si="8"/>
        <v/>
      </c>
    </row>
    <row r="21">
      <c r="C21" s="6">
        <v>15.0</v>
      </c>
      <c r="D21" s="5">
        <v>80.0</v>
      </c>
      <c r="E21" s="5">
        <v>30.0</v>
      </c>
      <c r="F21" s="5">
        <v>1.0</v>
      </c>
      <c r="G21" s="5">
        <v>1914.0</v>
      </c>
      <c r="H21" s="5">
        <v>161000.0</v>
      </c>
      <c r="I21" s="5">
        <v>143818.0</v>
      </c>
      <c r="J21" s="5">
        <v>1.0</v>
      </c>
      <c r="L21" s="6">
        <v>15.0</v>
      </c>
      <c r="M21" s="14">
        <v>1600.0</v>
      </c>
      <c r="N21" s="14">
        <v>45.0</v>
      </c>
      <c r="O21" s="14">
        <v>3.0</v>
      </c>
      <c r="P21" s="14">
        <v>13.0</v>
      </c>
      <c r="Q21" s="14">
        <v>12.0</v>
      </c>
      <c r="R21" s="14">
        <v>2023.0</v>
      </c>
      <c r="S21" s="14">
        <v>15715.0</v>
      </c>
      <c r="T21" s="14">
        <v>1.0</v>
      </c>
      <c r="W21" s="36">
        <f t="shared" si="1"/>
        <v>65</v>
      </c>
      <c r="X21" s="14">
        <f t="shared" si="2"/>
        <v>5</v>
      </c>
      <c r="Y21" s="37">
        <f t="shared" si="3"/>
        <v>2021</v>
      </c>
      <c r="Z21" s="14">
        <f t="shared" si="4"/>
        <v>3</v>
      </c>
      <c r="AA21" s="14" t="b">
        <f t="shared" si="5"/>
        <v>1</v>
      </c>
      <c r="AC21" s="33">
        <v>2.0</v>
      </c>
      <c r="AD21" s="36">
        <f t="shared" si="7"/>
        <v>65</v>
      </c>
      <c r="AE21" s="5">
        <f t="shared" si="8"/>
        <v>131000</v>
      </c>
    </row>
    <row r="22">
      <c r="C22" s="6">
        <v>16.0</v>
      </c>
      <c r="D22" s="5">
        <v>85.0</v>
      </c>
      <c r="E22" s="5">
        <v>11.0</v>
      </c>
      <c r="F22" s="5">
        <v>2.0</v>
      </c>
      <c r="G22" s="5">
        <v>1999.0</v>
      </c>
      <c r="H22" s="5">
        <v>171000.0</v>
      </c>
      <c r="I22" s="5">
        <v>158903.0</v>
      </c>
      <c r="J22" s="5">
        <v>1.0</v>
      </c>
      <c r="L22" s="6">
        <v>16.0</v>
      </c>
      <c r="M22" s="14">
        <v>1700.0</v>
      </c>
      <c r="N22" s="14">
        <v>65.0</v>
      </c>
      <c r="O22" s="14">
        <v>2.0</v>
      </c>
      <c r="P22" s="14">
        <v>24.0</v>
      </c>
      <c r="Q22" s="14">
        <v>12.0</v>
      </c>
      <c r="R22" s="14">
        <v>2021.0</v>
      </c>
      <c r="S22" s="14">
        <v>15740.0</v>
      </c>
      <c r="T22" s="14">
        <v>1.0</v>
      </c>
      <c r="W22" s="36">
        <f t="shared" si="1"/>
        <v>70</v>
      </c>
      <c r="X22" s="14">
        <f t="shared" si="2"/>
        <v>65</v>
      </c>
      <c r="Y22" s="37">
        <f t="shared" si="3"/>
        <v>2023</v>
      </c>
      <c r="Z22" s="14">
        <f t="shared" si="4"/>
        <v>1</v>
      </c>
      <c r="AA22" s="14" t="b">
        <f t="shared" si="5"/>
        <v>0</v>
      </c>
      <c r="AC22" s="38">
        <f t="shared" ref="AC22:AC28" si="9">COUNTIFS($X$9:$X$28,W22,$Y$9:$Y$28,"=2023",$Z$9:$Z$28,"=1")</f>
        <v>0</v>
      </c>
      <c r="AD22" s="36" t="str">
        <f t="shared" si="7"/>
        <v/>
      </c>
      <c r="AE22" s="5" t="str">
        <f t="shared" si="8"/>
        <v/>
      </c>
    </row>
    <row r="23">
      <c r="C23" s="6">
        <v>17.0</v>
      </c>
      <c r="D23" s="5">
        <v>90.0</v>
      </c>
      <c r="E23" s="5">
        <v>14.0</v>
      </c>
      <c r="F23" s="5">
        <v>6.0</v>
      </c>
      <c r="G23" s="5">
        <v>1938.0</v>
      </c>
      <c r="H23" s="5">
        <v>181000.0</v>
      </c>
      <c r="I23" s="5">
        <v>187577.0</v>
      </c>
      <c r="J23" s="5">
        <v>1.0</v>
      </c>
      <c r="L23" s="6">
        <v>17.0</v>
      </c>
      <c r="M23" s="14">
        <v>1800.0</v>
      </c>
      <c r="N23" s="14">
        <v>5.0</v>
      </c>
      <c r="O23" s="14">
        <v>1.0</v>
      </c>
      <c r="P23" s="14">
        <v>25.0</v>
      </c>
      <c r="Q23" s="14">
        <v>7.0</v>
      </c>
      <c r="R23" s="14">
        <v>2023.0</v>
      </c>
      <c r="S23" s="14">
        <v>14721.0</v>
      </c>
      <c r="T23" s="14">
        <v>1.0</v>
      </c>
      <c r="W23" s="36">
        <f t="shared" si="1"/>
        <v>75</v>
      </c>
      <c r="X23" s="14">
        <f t="shared" si="2"/>
        <v>30</v>
      </c>
      <c r="Y23" s="37">
        <f t="shared" si="3"/>
        <v>2022</v>
      </c>
      <c r="Z23" s="14">
        <f t="shared" si="4"/>
        <v>3</v>
      </c>
      <c r="AA23" s="14" t="b">
        <f t="shared" si="5"/>
        <v>0</v>
      </c>
      <c r="AC23" s="38">
        <f t="shared" si="9"/>
        <v>0</v>
      </c>
      <c r="AD23" s="36" t="str">
        <f t="shared" si="7"/>
        <v/>
      </c>
      <c r="AE23" s="5" t="str">
        <f t="shared" si="8"/>
        <v/>
      </c>
    </row>
    <row r="24">
      <c r="C24" s="6">
        <v>18.0</v>
      </c>
      <c r="D24" s="5">
        <v>95.0</v>
      </c>
      <c r="E24" s="5">
        <v>2.0</v>
      </c>
      <c r="F24" s="5">
        <v>8.0</v>
      </c>
      <c r="G24" s="5">
        <v>1976.0</v>
      </c>
      <c r="H24" s="5">
        <v>191000.0</v>
      </c>
      <c r="I24" s="5">
        <v>159280.0</v>
      </c>
      <c r="J24" s="5">
        <v>1.0</v>
      </c>
      <c r="L24" s="6">
        <v>18.0</v>
      </c>
      <c r="M24" s="14">
        <v>1900.0</v>
      </c>
      <c r="N24" s="14">
        <v>30.0</v>
      </c>
      <c r="O24" s="14">
        <v>3.0</v>
      </c>
      <c r="P24" s="14">
        <v>20.0</v>
      </c>
      <c r="Q24" s="14">
        <v>12.0</v>
      </c>
      <c r="R24" s="14">
        <v>2023.0</v>
      </c>
      <c r="S24" s="14">
        <v>11362.0</v>
      </c>
      <c r="T24" s="14">
        <v>1.0</v>
      </c>
      <c r="W24" s="36">
        <f t="shared" si="1"/>
        <v>80</v>
      </c>
      <c r="X24" s="14">
        <f t="shared" si="2"/>
        <v>45</v>
      </c>
      <c r="Y24" s="37">
        <f t="shared" si="3"/>
        <v>2023</v>
      </c>
      <c r="Z24" s="14">
        <f t="shared" si="4"/>
        <v>3</v>
      </c>
      <c r="AA24" s="14" t="b">
        <f t="shared" si="5"/>
        <v>0</v>
      </c>
      <c r="AC24" s="38">
        <f t="shared" si="9"/>
        <v>0</v>
      </c>
      <c r="AD24" s="36" t="str">
        <f t="shared" si="7"/>
        <v/>
      </c>
      <c r="AE24" s="5" t="str">
        <f t="shared" si="8"/>
        <v/>
      </c>
    </row>
    <row r="25">
      <c r="C25" s="6">
        <v>19.0</v>
      </c>
      <c r="D25" s="5">
        <v>100.0</v>
      </c>
      <c r="E25" s="5">
        <v>27.0</v>
      </c>
      <c r="F25" s="5">
        <v>3.0</v>
      </c>
      <c r="G25" s="5">
        <v>1941.0</v>
      </c>
      <c r="H25" s="5">
        <v>201000.0</v>
      </c>
      <c r="I25" s="5">
        <v>145867.0</v>
      </c>
      <c r="J25" s="5">
        <v>1.0</v>
      </c>
      <c r="L25" s="6">
        <v>19.0</v>
      </c>
      <c r="M25" s="14">
        <v>2000.0</v>
      </c>
      <c r="N25" s="14">
        <v>30.0</v>
      </c>
      <c r="O25" s="14">
        <v>3.0</v>
      </c>
      <c r="P25" s="14">
        <v>20.0</v>
      </c>
      <c r="Q25" s="14">
        <v>6.0</v>
      </c>
      <c r="R25" s="14">
        <v>2021.0</v>
      </c>
      <c r="S25" s="14">
        <v>11442.0</v>
      </c>
      <c r="T25" s="14">
        <v>1.0</v>
      </c>
      <c r="W25" s="36">
        <f t="shared" si="1"/>
        <v>85</v>
      </c>
      <c r="X25" s="14">
        <f t="shared" si="2"/>
        <v>65</v>
      </c>
      <c r="Y25" s="37">
        <f t="shared" si="3"/>
        <v>2021</v>
      </c>
      <c r="Z25" s="14">
        <f t="shared" si="4"/>
        <v>2</v>
      </c>
      <c r="AA25" s="14" t="b">
        <f t="shared" si="5"/>
        <v>0</v>
      </c>
      <c r="AC25" s="38">
        <f t="shared" si="9"/>
        <v>0</v>
      </c>
      <c r="AD25" s="36" t="str">
        <f t="shared" si="7"/>
        <v/>
      </c>
      <c r="AE25" s="5" t="str">
        <f t="shared" si="8"/>
        <v/>
      </c>
    </row>
    <row r="26">
      <c r="W26" s="36">
        <f t="shared" si="1"/>
        <v>90</v>
      </c>
      <c r="X26" s="14">
        <f t="shared" si="2"/>
        <v>5</v>
      </c>
      <c r="Y26" s="37">
        <f t="shared" si="3"/>
        <v>2023</v>
      </c>
      <c r="Z26" s="14">
        <f t="shared" si="4"/>
        <v>1</v>
      </c>
      <c r="AA26" s="14" t="b">
        <f t="shared" si="5"/>
        <v>0</v>
      </c>
      <c r="AC26" s="38">
        <f t="shared" si="9"/>
        <v>0</v>
      </c>
      <c r="AD26" s="36" t="str">
        <f t="shared" si="7"/>
        <v/>
      </c>
      <c r="AE26" s="5" t="str">
        <f t="shared" si="8"/>
        <v/>
      </c>
    </row>
    <row r="27">
      <c r="F27" s="39"/>
      <c r="G27" s="39"/>
      <c r="H27" s="39"/>
      <c r="I27" s="39"/>
      <c r="J27" s="39"/>
      <c r="W27" s="36">
        <f t="shared" si="1"/>
        <v>95</v>
      </c>
      <c r="X27" s="14">
        <f t="shared" si="2"/>
        <v>30</v>
      </c>
      <c r="Y27" s="37">
        <f t="shared" si="3"/>
        <v>2023</v>
      </c>
      <c r="Z27" s="14">
        <f t="shared" si="4"/>
        <v>3</v>
      </c>
      <c r="AA27" s="14" t="b">
        <f t="shared" si="5"/>
        <v>0</v>
      </c>
      <c r="AC27" s="38">
        <f t="shared" si="9"/>
        <v>0</v>
      </c>
      <c r="AD27" s="36" t="str">
        <f t="shared" si="7"/>
        <v/>
      </c>
      <c r="AE27" s="5" t="str">
        <f t="shared" si="8"/>
        <v/>
      </c>
    </row>
    <row r="28">
      <c r="F28" s="39"/>
      <c r="G28" s="40" t="s">
        <v>58</v>
      </c>
      <c r="H28" s="39"/>
      <c r="I28" s="39"/>
      <c r="J28" s="39"/>
      <c r="M28" s="9" t="s">
        <v>9</v>
      </c>
      <c r="W28" s="36">
        <f t="shared" si="1"/>
        <v>100</v>
      </c>
      <c r="X28" s="14">
        <f t="shared" si="2"/>
        <v>30</v>
      </c>
      <c r="Y28" s="37">
        <f t="shared" si="3"/>
        <v>2021</v>
      </c>
      <c r="Z28" s="14">
        <f t="shared" si="4"/>
        <v>3</v>
      </c>
      <c r="AA28" s="14" t="b">
        <f t="shared" si="5"/>
        <v>0</v>
      </c>
      <c r="AC28" s="38">
        <f t="shared" si="9"/>
        <v>0</v>
      </c>
      <c r="AD28" s="36" t="str">
        <f t="shared" si="7"/>
        <v/>
      </c>
      <c r="AE28" s="5" t="str">
        <f t="shared" si="8"/>
        <v/>
      </c>
    </row>
    <row r="29">
      <c r="D29" s="15" t="s">
        <v>7</v>
      </c>
      <c r="F29" s="39"/>
      <c r="G29" s="39"/>
      <c r="H29" s="39"/>
      <c r="I29" s="39"/>
      <c r="J29" s="39"/>
      <c r="M29" s="13" t="s">
        <v>20</v>
      </c>
    </row>
    <row r="30">
      <c r="D30" s="4" t="s">
        <v>20</v>
      </c>
      <c r="F30" s="39"/>
      <c r="G30" s="39"/>
      <c r="H30" s="39"/>
      <c r="I30" s="39"/>
      <c r="J30" s="39"/>
      <c r="M30" s="14">
        <f>M6</f>
        <v>100</v>
      </c>
    </row>
    <row r="31">
      <c r="D31" s="5">
        <f>+D6</f>
        <v>5</v>
      </c>
      <c r="M31" s="14">
        <f>N6</f>
        <v>5</v>
      </c>
    </row>
    <row r="32">
      <c r="D32" s="16">
        <f>+E6</f>
        <v>24</v>
      </c>
      <c r="M32" s="14">
        <f>O6</f>
        <v>1</v>
      </c>
    </row>
    <row r="33">
      <c r="D33" s="16">
        <f>+F6</f>
        <v>12</v>
      </c>
      <c r="M33" s="14">
        <f>P6</f>
        <v>8</v>
      </c>
    </row>
    <row r="34">
      <c r="D34" s="16">
        <f>+G6</f>
        <v>1924</v>
      </c>
      <c r="M34" s="14">
        <f>Q6</f>
        <v>10</v>
      </c>
    </row>
    <row r="35">
      <c r="D35" s="16">
        <f>+H6</f>
        <v>11000</v>
      </c>
      <c r="M35" s="14">
        <f>R6</f>
        <v>2023</v>
      </c>
    </row>
    <row r="36">
      <c r="D36" s="16">
        <f>+I6</f>
        <v>166689</v>
      </c>
      <c r="M36" s="14">
        <f>S6</f>
        <v>19400</v>
      </c>
    </row>
    <row r="37">
      <c r="D37" s="16">
        <f>+D7</f>
        <v>10</v>
      </c>
      <c r="M37" s="14">
        <f>M7</f>
        <v>200</v>
      </c>
    </row>
    <row r="38">
      <c r="D38" s="16">
        <f>+E7</f>
        <v>25</v>
      </c>
      <c r="M38" s="14">
        <f>N7</f>
        <v>100</v>
      </c>
    </row>
    <row r="39">
      <c r="D39" s="16">
        <f>+F7</f>
        <v>2</v>
      </c>
      <c r="M39" s="14">
        <f>O7</f>
        <v>1</v>
      </c>
    </row>
    <row r="40">
      <c r="D40" s="16">
        <f>+G7</f>
        <v>1911</v>
      </c>
      <c r="M40" s="14">
        <f>P7</f>
        <v>21</v>
      </c>
    </row>
    <row r="41">
      <c r="D41" s="16">
        <f>+H7</f>
        <v>21000</v>
      </c>
      <c r="M41" s="14">
        <f>Q7</f>
        <v>9</v>
      </c>
    </row>
    <row r="42">
      <c r="D42" s="16">
        <f>+I7</f>
        <v>151990</v>
      </c>
      <c r="M42" s="14">
        <f>R7</f>
        <v>2024</v>
      </c>
    </row>
    <row r="43">
      <c r="D43" s="16">
        <f>+D8</f>
        <v>15</v>
      </c>
      <c r="M43" s="14">
        <f>S7</f>
        <v>16991</v>
      </c>
    </row>
    <row r="44">
      <c r="D44" s="16">
        <f>+E8</f>
        <v>31</v>
      </c>
      <c r="M44" s="14">
        <f>M8</f>
        <v>300</v>
      </c>
    </row>
    <row r="45">
      <c r="D45" s="16">
        <f>+F8</f>
        <v>1</v>
      </c>
      <c r="M45" s="14">
        <f>N8</f>
        <v>5</v>
      </c>
    </row>
    <row r="46">
      <c r="D46" s="16">
        <f>+G8</f>
        <v>2024</v>
      </c>
      <c r="M46" s="14">
        <f>O8</f>
        <v>3</v>
      </c>
    </row>
    <row r="47">
      <c r="D47" s="16">
        <f>+H8</f>
        <v>31000</v>
      </c>
      <c r="M47" s="14">
        <f>P8</f>
        <v>28</v>
      </c>
    </row>
    <row r="48">
      <c r="D48" s="16">
        <f>+I8</f>
        <v>155022</v>
      </c>
      <c r="M48" s="14">
        <f>Q8</f>
        <v>3</v>
      </c>
    </row>
    <row r="49">
      <c r="D49" s="16">
        <f>+D9</f>
        <v>20</v>
      </c>
      <c r="M49" s="14">
        <f>R8</f>
        <v>2023</v>
      </c>
    </row>
    <row r="50">
      <c r="D50" s="16">
        <f>+E9</f>
        <v>26</v>
      </c>
      <c r="M50" s="14">
        <f>S8</f>
        <v>10242</v>
      </c>
    </row>
    <row r="51">
      <c r="D51" s="16">
        <f>+F9</f>
        <v>2</v>
      </c>
      <c r="M51" s="14">
        <f>M9</f>
        <v>400</v>
      </c>
    </row>
    <row r="52">
      <c r="D52" s="16">
        <f>+G9</f>
        <v>1974</v>
      </c>
      <c r="M52" s="14">
        <f>N9</f>
        <v>65</v>
      </c>
    </row>
    <row r="53">
      <c r="D53" s="16">
        <f>+H9</f>
        <v>41000</v>
      </c>
      <c r="M53" s="14">
        <f>O9</f>
        <v>1</v>
      </c>
    </row>
    <row r="54">
      <c r="D54" s="16">
        <f>+I9</f>
        <v>150194</v>
      </c>
      <c r="M54" s="14">
        <f>P9</f>
        <v>27</v>
      </c>
    </row>
    <row r="55">
      <c r="D55" s="16">
        <f>+D10</f>
        <v>25</v>
      </c>
      <c r="M55" s="14">
        <f>Q9</f>
        <v>1</v>
      </c>
    </row>
    <row r="56">
      <c r="D56" s="16">
        <f>+E10</f>
        <v>14</v>
      </c>
      <c r="M56" s="14">
        <f>R9</f>
        <v>2023</v>
      </c>
    </row>
    <row r="57">
      <c r="D57" s="16">
        <f>+F10</f>
        <v>4</v>
      </c>
      <c r="M57" s="14">
        <f>S9</f>
        <v>13588</v>
      </c>
    </row>
    <row r="58">
      <c r="D58" s="16">
        <f>+G10</f>
        <v>1966</v>
      </c>
      <c r="M58" s="14">
        <f>M10</f>
        <v>500</v>
      </c>
    </row>
    <row r="59">
      <c r="D59" s="16">
        <f>+H10</f>
        <v>51000</v>
      </c>
      <c r="M59" s="14">
        <f>N10</f>
        <v>5</v>
      </c>
    </row>
    <row r="60">
      <c r="D60" s="16">
        <f>+I10</f>
        <v>106556</v>
      </c>
      <c r="M60" s="14">
        <f>O10</f>
        <v>3</v>
      </c>
    </row>
    <row r="61">
      <c r="D61" s="16">
        <f>+D11</f>
        <v>30</v>
      </c>
      <c r="M61" s="14">
        <f>P10</f>
        <v>27</v>
      </c>
    </row>
    <row r="62">
      <c r="D62" s="16">
        <f>+E11</f>
        <v>20</v>
      </c>
      <c r="M62" s="14">
        <f>Q10</f>
        <v>2</v>
      </c>
    </row>
    <row r="63">
      <c r="D63" s="16">
        <f>+F11</f>
        <v>5</v>
      </c>
      <c r="M63" s="14">
        <f>R10</f>
        <v>2021</v>
      </c>
    </row>
    <row r="64">
      <c r="D64" s="16">
        <f>+G11</f>
        <v>1986</v>
      </c>
      <c r="M64" s="14">
        <f>S10</f>
        <v>15003</v>
      </c>
    </row>
    <row r="65">
      <c r="D65" s="16">
        <f>+H11</f>
        <v>61000</v>
      </c>
      <c r="M65" s="14">
        <f>M11</f>
        <v>600</v>
      </c>
    </row>
    <row r="66">
      <c r="D66" s="16">
        <f>+I11</f>
        <v>188906</v>
      </c>
      <c r="M66" s="14">
        <f>N11</f>
        <v>100</v>
      </c>
    </row>
    <row r="67">
      <c r="D67" s="16">
        <f>+D12</f>
        <v>35</v>
      </c>
      <c r="M67" s="14">
        <f>O11</f>
        <v>3</v>
      </c>
    </row>
    <row r="68">
      <c r="D68" s="16">
        <f>+E12</f>
        <v>16</v>
      </c>
      <c r="M68" s="14">
        <f>P11</f>
        <v>2</v>
      </c>
    </row>
    <row r="69">
      <c r="D69" s="16">
        <f>+F12</f>
        <v>7</v>
      </c>
      <c r="M69" s="14">
        <f>Q11</f>
        <v>11</v>
      </c>
    </row>
    <row r="70">
      <c r="D70" s="16">
        <f>+G12</f>
        <v>1935</v>
      </c>
      <c r="M70" s="14">
        <f>R11</f>
        <v>2023</v>
      </c>
    </row>
    <row r="71">
      <c r="D71" s="16">
        <f>+H12</f>
        <v>71000</v>
      </c>
      <c r="M71" s="14">
        <f>S11</f>
        <v>13799</v>
      </c>
    </row>
    <row r="72">
      <c r="D72" s="16">
        <f>+I12</f>
        <v>109036</v>
      </c>
      <c r="M72" s="14">
        <f>M12</f>
        <v>700</v>
      </c>
    </row>
    <row r="73">
      <c r="D73" s="16">
        <f>+D13</f>
        <v>40</v>
      </c>
      <c r="M73" s="14">
        <f>N12</f>
        <v>5</v>
      </c>
    </row>
    <row r="74">
      <c r="D74" s="16">
        <f>+E13</f>
        <v>28</v>
      </c>
      <c r="M74" s="14">
        <f>O12</f>
        <v>1</v>
      </c>
    </row>
    <row r="75">
      <c r="D75" s="16">
        <f>+F13</f>
        <v>3</v>
      </c>
      <c r="M75" s="14">
        <f>P12</f>
        <v>23</v>
      </c>
    </row>
    <row r="76">
      <c r="D76" s="16">
        <f>+G13</f>
        <v>1935</v>
      </c>
      <c r="M76" s="14">
        <f>Q12</f>
        <v>9</v>
      </c>
    </row>
    <row r="77">
      <c r="D77" s="16">
        <f>+H13</f>
        <v>81000</v>
      </c>
      <c r="M77" s="14">
        <f>R12</f>
        <v>2024</v>
      </c>
    </row>
    <row r="78">
      <c r="D78" s="16">
        <f>+I13</f>
        <v>150219</v>
      </c>
      <c r="M78" s="14">
        <f>S12</f>
        <v>12336</v>
      </c>
    </row>
    <row r="79">
      <c r="D79" s="16">
        <f>+D14</f>
        <v>45</v>
      </c>
      <c r="M79" s="14">
        <f>M13</f>
        <v>800</v>
      </c>
    </row>
    <row r="80">
      <c r="D80" s="16">
        <f>+E14</f>
        <v>3</v>
      </c>
      <c r="M80" s="14">
        <f>N13</f>
        <v>65</v>
      </c>
    </row>
    <row r="81">
      <c r="D81" s="16">
        <f>+F14</f>
        <v>10</v>
      </c>
      <c r="M81" s="14">
        <f>O13</f>
        <v>3</v>
      </c>
    </row>
    <row r="82">
      <c r="D82" s="16">
        <f>+G14</f>
        <v>2023</v>
      </c>
      <c r="M82" s="14">
        <f>P13</f>
        <v>20</v>
      </c>
    </row>
    <row r="83">
      <c r="D83" s="16">
        <f>+H14</f>
        <v>91000</v>
      </c>
      <c r="M83" s="14">
        <f>Q13</f>
        <v>2</v>
      </c>
    </row>
    <row r="84">
      <c r="D84" s="16">
        <f>+I14</f>
        <v>163098</v>
      </c>
      <c r="M84" s="14">
        <f>R13</f>
        <v>2023</v>
      </c>
    </row>
    <row r="85">
      <c r="D85" s="16">
        <f>+D15</f>
        <v>50</v>
      </c>
      <c r="M85" s="14">
        <f>S13</f>
        <v>12680</v>
      </c>
    </row>
    <row r="86">
      <c r="D86" s="16">
        <f>+E15</f>
        <v>4</v>
      </c>
      <c r="M86" s="14">
        <f>M14</f>
        <v>900</v>
      </c>
    </row>
    <row r="87">
      <c r="D87" s="16">
        <f>+F15</f>
        <v>10</v>
      </c>
      <c r="M87" s="14">
        <f>N14</f>
        <v>100</v>
      </c>
    </row>
    <row r="88">
      <c r="D88" s="16">
        <f>+G15</f>
        <v>1941</v>
      </c>
      <c r="M88" s="14">
        <f>O14</f>
        <v>3</v>
      </c>
    </row>
    <row r="89">
      <c r="D89" s="16">
        <f>+H15</f>
        <v>101000</v>
      </c>
      <c r="M89" s="14">
        <f>P14</f>
        <v>13</v>
      </c>
    </row>
    <row r="90">
      <c r="D90" s="16">
        <f>+I15</f>
        <v>134884</v>
      </c>
      <c r="M90" s="14">
        <f>Q14</f>
        <v>6</v>
      </c>
    </row>
    <row r="91">
      <c r="D91" s="16">
        <f>+D16</f>
        <v>55</v>
      </c>
      <c r="M91" s="14">
        <f>R14</f>
        <v>2024</v>
      </c>
    </row>
    <row r="92">
      <c r="D92" s="16">
        <f>+E16</f>
        <v>5</v>
      </c>
      <c r="M92" s="14">
        <f>S14</f>
        <v>11137</v>
      </c>
    </row>
    <row r="93">
      <c r="D93" s="16">
        <f>+F16</f>
        <v>9</v>
      </c>
      <c r="M93" s="14">
        <f>M15</f>
        <v>1000</v>
      </c>
    </row>
    <row r="94">
      <c r="D94" s="16">
        <f>+G16</f>
        <v>1900</v>
      </c>
      <c r="M94" s="14">
        <f>N15</f>
        <v>5</v>
      </c>
    </row>
    <row r="95">
      <c r="D95" s="16">
        <f>+H16</f>
        <v>111000</v>
      </c>
      <c r="M95" s="14">
        <f>O15</f>
        <v>1</v>
      </c>
    </row>
    <row r="96">
      <c r="D96" s="16">
        <f>+I16</f>
        <v>186547</v>
      </c>
      <c r="M96" s="14">
        <f>P15</f>
        <v>17</v>
      </c>
    </row>
    <row r="97">
      <c r="D97" s="16">
        <f>+D17</f>
        <v>60</v>
      </c>
      <c r="M97" s="14">
        <f>Q15</f>
        <v>2</v>
      </c>
    </row>
    <row r="98">
      <c r="D98" s="16">
        <f>+E17</f>
        <v>11</v>
      </c>
      <c r="M98" s="14">
        <f>R15</f>
        <v>2023</v>
      </c>
    </row>
    <row r="99">
      <c r="D99" s="16">
        <f>+F17</f>
        <v>4</v>
      </c>
      <c r="M99" s="14">
        <f>S15</f>
        <v>18224</v>
      </c>
    </row>
    <row r="100">
      <c r="D100" s="16">
        <f>+G17</f>
        <v>1917</v>
      </c>
      <c r="M100" s="14">
        <f>M16</f>
        <v>1100</v>
      </c>
    </row>
    <row r="101">
      <c r="D101" s="16">
        <f>+H17</f>
        <v>121000</v>
      </c>
      <c r="M101" s="14">
        <f>N16</f>
        <v>100</v>
      </c>
    </row>
    <row r="102">
      <c r="D102" s="16">
        <f>+I17</f>
        <v>181537</v>
      </c>
      <c r="M102" s="14">
        <f>O16</f>
        <v>1</v>
      </c>
    </row>
    <row r="103">
      <c r="D103" s="16">
        <f>+D18</f>
        <v>65</v>
      </c>
      <c r="M103" s="14">
        <f>P16</f>
        <v>2</v>
      </c>
    </row>
    <row r="104">
      <c r="D104" s="16">
        <f>+E18</f>
        <v>24</v>
      </c>
      <c r="M104" s="14">
        <f>Q16</f>
        <v>8</v>
      </c>
    </row>
    <row r="105">
      <c r="D105" s="16">
        <f>+F18</f>
        <v>2</v>
      </c>
      <c r="M105" s="14">
        <f>R16</f>
        <v>2020</v>
      </c>
    </row>
    <row r="106">
      <c r="D106" s="16">
        <f>+G18</f>
        <v>2016</v>
      </c>
      <c r="M106" s="14">
        <f>S16</f>
        <v>14933</v>
      </c>
    </row>
    <row r="107">
      <c r="D107" s="16">
        <f>+H18</f>
        <v>131000</v>
      </c>
      <c r="M107" s="14">
        <f>M17</f>
        <v>1200</v>
      </c>
    </row>
    <row r="108">
      <c r="D108" s="16">
        <f>+I18</f>
        <v>155644</v>
      </c>
      <c r="M108" s="14">
        <f>N17</f>
        <v>45</v>
      </c>
    </row>
    <row r="109">
      <c r="D109" s="16">
        <f>+D19</f>
        <v>70</v>
      </c>
      <c r="M109" s="14">
        <f>O17</f>
        <v>1</v>
      </c>
    </row>
    <row r="110">
      <c r="D110" s="16">
        <f>+E19</f>
        <v>26</v>
      </c>
      <c r="M110" s="14">
        <f>P17</f>
        <v>7</v>
      </c>
    </row>
    <row r="111">
      <c r="D111" s="16">
        <f>+F19</f>
        <v>7</v>
      </c>
      <c r="M111" s="14">
        <f>Q17</f>
        <v>7</v>
      </c>
    </row>
    <row r="112">
      <c r="D112" s="16">
        <f>+G19</f>
        <v>1960</v>
      </c>
      <c r="M112" s="14">
        <f>R17</f>
        <v>2023</v>
      </c>
    </row>
    <row r="113">
      <c r="D113" s="16">
        <f>+H19</f>
        <v>141000</v>
      </c>
      <c r="M113" s="14">
        <f>S17</f>
        <v>14626</v>
      </c>
    </row>
    <row r="114">
      <c r="D114" s="16">
        <f>+I19</f>
        <v>185800</v>
      </c>
      <c r="M114" s="14">
        <f>M18</f>
        <v>1300</v>
      </c>
    </row>
    <row r="115">
      <c r="D115" s="16">
        <f>+D20</f>
        <v>75</v>
      </c>
      <c r="M115" s="14">
        <f>N18</f>
        <v>5</v>
      </c>
    </row>
    <row r="116">
      <c r="D116" s="16">
        <f>+E20</f>
        <v>8</v>
      </c>
      <c r="M116" s="14">
        <f>O18</f>
        <v>3</v>
      </c>
    </row>
    <row r="117">
      <c r="D117" s="16">
        <f>+F20</f>
        <v>12</v>
      </c>
      <c r="M117" s="14">
        <f>P18</f>
        <v>15</v>
      </c>
    </row>
    <row r="118">
      <c r="D118" s="16">
        <f>+G20</f>
        <v>1962</v>
      </c>
      <c r="M118" s="14">
        <f>Q18</f>
        <v>12</v>
      </c>
    </row>
    <row r="119">
      <c r="D119" s="16">
        <f>+H20</f>
        <v>151000</v>
      </c>
      <c r="M119" s="14">
        <f>R18</f>
        <v>2021</v>
      </c>
    </row>
    <row r="120">
      <c r="D120" s="16">
        <f>+I20</f>
        <v>114513</v>
      </c>
      <c r="M120" s="14">
        <f>S18</f>
        <v>17531</v>
      </c>
    </row>
    <row r="121">
      <c r="D121" s="16">
        <f>+D21</f>
        <v>80</v>
      </c>
      <c r="M121" s="14">
        <f>M19</f>
        <v>1400</v>
      </c>
    </row>
    <row r="122">
      <c r="D122" s="16">
        <f>+E21</f>
        <v>30</v>
      </c>
      <c r="M122" s="14">
        <f>N19</f>
        <v>65</v>
      </c>
    </row>
    <row r="123">
      <c r="D123" s="16">
        <f>+F21</f>
        <v>1</v>
      </c>
      <c r="M123" s="14">
        <f>O19</f>
        <v>1</v>
      </c>
    </row>
    <row r="124">
      <c r="D124" s="16">
        <f>+G21</f>
        <v>1914</v>
      </c>
      <c r="M124" s="14">
        <f>P19</f>
        <v>24</v>
      </c>
    </row>
    <row r="125">
      <c r="D125" s="16">
        <f>+H21</f>
        <v>161000</v>
      </c>
      <c r="M125" s="14">
        <f>Q19</f>
        <v>12</v>
      </c>
    </row>
    <row r="126">
      <c r="D126" s="16">
        <f>+I21</f>
        <v>143818</v>
      </c>
      <c r="M126" s="14">
        <f>R19</f>
        <v>2023</v>
      </c>
    </row>
    <row r="127">
      <c r="D127" s="16">
        <f>+D22</f>
        <v>85</v>
      </c>
      <c r="M127" s="14">
        <f>S19</f>
        <v>15017</v>
      </c>
    </row>
    <row r="128">
      <c r="D128" s="16">
        <f>+E22</f>
        <v>11</v>
      </c>
      <c r="M128" s="14">
        <f>M20</f>
        <v>1500</v>
      </c>
    </row>
    <row r="129">
      <c r="D129" s="16">
        <f>+F22</f>
        <v>2</v>
      </c>
      <c r="M129" s="14">
        <f>N20</f>
        <v>30</v>
      </c>
    </row>
    <row r="130">
      <c r="D130" s="16">
        <f>+G22</f>
        <v>1999</v>
      </c>
      <c r="M130" s="14">
        <f>O20</f>
        <v>3</v>
      </c>
    </row>
    <row r="131">
      <c r="D131" s="16">
        <f>+H22</f>
        <v>171000</v>
      </c>
      <c r="M131" s="14">
        <f>P20</f>
        <v>26</v>
      </c>
    </row>
    <row r="132">
      <c r="D132" s="16">
        <f>+I22</f>
        <v>158903</v>
      </c>
      <c r="M132" s="14">
        <f>Q20</f>
        <v>9</v>
      </c>
    </row>
    <row r="133">
      <c r="D133" s="16">
        <f>+D23</f>
        <v>90</v>
      </c>
      <c r="M133" s="14">
        <f>R20</f>
        <v>2022</v>
      </c>
    </row>
    <row r="134">
      <c r="D134" s="16">
        <f>+E23</f>
        <v>14</v>
      </c>
      <c r="M134" s="14">
        <f>S20</f>
        <v>15520</v>
      </c>
    </row>
    <row r="135">
      <c r="D135" s="16">
        <f>+F23</f>
        <v>6</v>
      </c>
      <c r="M135" s="14">
        <f>M21</f>
        <v>1600</v>
      </c>
    </row>
    <row r="136">
      <c r="D136" s="16">
        <f>+G23</f>
        <v>1938</v>
      </c>
      <c r="M136" s="14">
        <f>N21</f>
        <v>45</v>
      </c>
    </row>
    <row r="137">
      <c r="D137" s="16">
        <f>+H23</f>
        <v>181000</v>
      </c>
      <c r="M137" s="14">
        <f>O21</f>
        <v>3</v>
      </c>
    </row>
    <row r="138">
      <c r="D138" s="16">
        <f>+I23</f>
        <v>187577</v>
      </c>
      <c r="M138" s="14">
        <f>P21</f>
        <v>13</v>
      </c>
    </row>
    <row r="139">
      <c r="D139" s="16">
        <f>+D24</f>
        <v>95</v>
      </c>
      <c r="M139" s="14">
        <f>Q21</f>
        <v>12</v>
      </c>
    </row>
    <row r="140">
      <c r="D140" s="16">
        <f>+E24</f>
        <v>2</v>
      </c>
      <c r="M140" s="14">
        <f>R21</f>
        <v>2023</v>
      </c>
    </row>
    <row r="141">
      <c r="D141" s="16">
        <f>+F24</f>
        <v>8</v>
      </c>
      <c r="M141" s="14">
        <f>S21</f>
        <v>15715</v>
      </c>
    </row>
    <row r="142">
      <c r="D142" s="16">
        <f>+G24</f>
        <v>1976</v>
      </c>
      <c r="M142" s="14">
        <f>M22</f>
        <v>1700</v>
      </c>
    </row>
    <row r="143">
      <c r="D143" s="16">
        <f>+H24</f>
        <v>191000</v>
      </c>
      <c r="M143" s="14">
        <f>N22</f>
        <v>65</v>
      </c>
    </row>
    <row r="144">
      <c r="D144" s="16">
        <f>+I24</f>
        <v>159280</v>
      </c>
      <c r="M144" s="14">
        <f>O22</f>
        <v>2</v>
      </c>
    </row>
    <row r="145">
      <c r="D145" s="16">
        <f>+D25</f>
        <v>100</v>
      </c>
      <c r="M145" s="14">
        <f>P22</f>
        <v>24</v>
      </c>
    </row>
    <row r="146">
      <c r="D146" s="16">
        <f>+E25</f>
        <v>27</v>
      </c>
      <c r="M146" s="14">
        <f>Q22</f>
        <v>12</v>
      </c>
    </row>
    <row r="147">
      <c r="D147" s="16">
        <f>+F25</f>
        <v>3</v>
      </c>
      <c r="M147" s="14">
        <f>R22</f>
        <v>2021</v>
      </c>
    </row>
    <row r="148">
      <c r="D148" s="16">
        <f>+G25</f>
        <v>1941</v>
      </c>
      <c r="M148" s="14">
        <f>S22</f>
        <v>15740</v>
      </c>
    </row>
    <row r="149">
      <c r="D149" s="16">
        <f>+H25</f>
        <v>201000</v>
      </c>
      <c r="M149" s="14">
        <f>M23</f>
        <v>1800</v>
      </c>
    </row>
    <row r="150">
      <c r="D150" s="16">
        <f>+I25</f>
        <v>145867</v>
      </c>
      <c r="M150" s="14">
        <f>N23</f>
        <v>5</v>
      </c>
    </row>
    <row r="151">
      <c r="M151" s="14">
        <f>O23</f>
        <v>1</v>
      </c>
    </row>
    <row r="152">
      <c r="M152" s="14">
        <f>P23</f>
        <v>25</v>
      </c>
    </row>
    <row r="153">
      <c r="M153" s="14">
        <f>Q23</f>
        <v>7</v>
      </c>
    </row>
    <row r="154">
      <c r="M154" s="14">
        <f>R23</f>
        <v>2023</v>
      </c>
    </row>
    <row r="155">
      <c r="M155" s="14">
        <f>S23</f>
        <v>14721</v>
      </c>
    </row>
    <row r="156">
      <c r="M156" s="14">
        <f>M24</f>
        <v>1900</v>
      </c>
    </row>
    <row r="157">
      <c r="M157" s="14">
        <f>N24</f>
        <v>30</v>
      </c>
    </row>
    <row r="158">
      <c r="M158" s="14">
        <f>O24</f>
        <v>3</v>
      </c>
    </row>
    <row r="159">
      <c r="M159" s="14">
        <f>P24</f>
        <v>20</v>
      </c>
    </row>
    <row r="160">
      <c r="M160" s="14">
        <f>Q24</f>
        <v>12</v>
      </c>
    </row>
    <row r="161">
      <c r="M161" s="14">
        <f>R24</f>
        <v>2023</v>
      </c>
    </row>
    <row r="162">
      <c r="M162" s="14">
        <f>S24</f>
        <v>11362</v>
      </c>
    </row>
    <row r="163">
      <c r="M163" s="14">
        <f>M25</f>
        <v>2000</v>
      </c>
    </row>
    <row r="164">
      <c r="M164" s="14">
        <f>N25</f>
        <v>30</v>
      </c>
    </row>
    <row r="165">
      <c r="M165" s="14">
        <f>O25</f>
        <v>3</v>
      </c>
    </row>
    <row r="166">
      <c r="M166" s="14">
        <f>P25</f>
        <v>20</v>
      </c>
    </row>
    <row r="167">
      <c r="M167" s="14">
        <f>Q25</f>
        <v>6</v>
      </c>
    </row>
    <row r="168">
      <c r="M168" s="14">
        <f>R25</f>
        <v>2021</v>
      </c>
    </row>
    <row r="169">
      <c r="M169" s="14">
        <f>S25</f>
        <v>11442</v>
      </c>
    </row>
    <row r="181">
      <c r="D181" s="41" t="s">
        <v>59</v>
      </c>
    </row>
    <row r="185">
      <c r="D185" s="9" t="s">
        <v>7</v>
      </c>
    </row>
    <row r="186">
      <c r="E186" s="1" t="s">
        <v>0</v>
      </c>
      <c r="F186" s="2"/>
      <c r="G186" s="3"/>
      <c r="M186" s="9" t="s">
        <v>9</v>
      </c>
      <c r="P186" s="11" t="s">
        <v>11</v>
      </c>
      <c r="Q186" s="2"/>
      <c r="R186" s="3"/>
    </row>
    <row r="187">
      <c r="C187" s="12" t="s">
        <v>12</v>
      </c>
      <c r="D187" s="4" t="s">
        <v>13</v>
      </c>
      <c r="E187" s="4" t="s">
        <v>1</v>
      </c>
      <c r="F187" s="4" t="s">
        <v>2</v>
      </c>
      <c r="G187" s="4" t="s">
        <v>3</v>
      </c>
      <c r="H187" s="4" t="s">
        <v>4</v>
      </c>
      <c r="I187" s="4" t="s">
        <v>14</v>
      </c>
      <c r="J187" s="4" t="s">
        <v>15</v>
      </c>
      <c r="L187" s="12" t="s">
        <v>12</v>
      </c>
      <c r="M187" s="13" t="s">
        <v>16</v>
      </c>
      <c r="N187" s="13" t="s">
        <v>17</v>
      </c>
      <c r="O187" s="13" t="s">
        <v>18</v>
      </c>
      <c r="P187" s="13" t="s">
        <v>1</v>
      </c>
      <c r="Q187" s="13" t="s">
        <v>2</v>
      </c>
      <c r="R187" s="13" t="s">
        <v>3</v>
      </c>
      <c r="S187" s="13" t="s">
        <v>19</v>
      </c>
      <c r="T187" s="13" t="s">
        <v>15</v>
      </c>
    </row>
    <row r="188">
      <c r="C188" s="6">
        <v>0.0</v>
      </c>
      <c r="D188" s="5">
        <v>5.0</v>
      </c>
      <c r="E188" s="5">
        <v>24.0</v>
      </c>
      <c r="F188" s="5">
        <v>12.0</v>
      </c>
      <c r="G188" s="5">
        <v>1924.0</v>
      </c>
      <c r="H188" s="5">
        <v>11000.0</v>
      </c>
      <c r="I188" s="5">
        <v>166689.0</v>
      </c>
      <c r="J188" s="5">
        <v>1.0</v>
      </c>
      <c r="L188" s="6">
        <v>0.0</v>
      </c>
      <c r="M188" s="14">
        <v>100.0</v>
      </c>
      <c r="N188" s="14">
        <v>5.0</v>
      </c>
      <c r="O188" s="14">
        <v>1.0</v>
      </c>
      <c r="P188" s="14">
        <v>8.0</v>
      </c>
      <c r="Q188" s="14">
        <v>10.0</v>
      </c>
      <c r="R188" s="14">
        <v>2023.0</v>
      </c>
      <c r="S188" s="14">
        <v>19400.0</v>
      </c>
      <c r="T188" s="14">
        <v>1.0</v>
      </c>
    </row>
    <row r="189">
      <c r="C189" s="6">
        <v>1.0</v>
      </c>
      <c r="D189" s="5">
        <v>10.0</v>
      </c>
      <c r="E189" s="5">
        <v>25.0</v>
      </c>
      <c r="F189" s="5">
        <v>2.0</v>
      </c>
      <c r="G189" s="5">
        <v>1911.0</v>
      </c>
      <c r="H189" s="5">
        <v>21000.0</v>
      </c>
      <c r="I189" s="5">
        <v>151990.0</v>
      </c>
      <c r="J189" s="5">
        <v>1.0</v>
      </c>
      <c r="L189" s="6">
        <v>1.0</v>
      </c>
      <c r="M189" s="14">
        <v>200.0</v>
      </c>
      <c r="N189" s="14">
        <v>100.0</v>
      </c>
      <c r="O189" s="14">
        <v>1.0</v>
      </c>
      <c r="P189" s="14">
        <v>21.0</v>
      </c>
      <c r="Q189" s="14">
        <v>9.0</v>
      </c>
      <c r="R189" s="14">
        <v>2024.0</v>
      </c>
      <c r="S189" s="14">
        <v>16991.0</v>
      </c>
      <c r="T189" s="14">
        <v>1.0</v>
      </c>
    </row>
    <row r="190">
      <c r="C190" s="6">
        <v>2.0</v>
      </c>
      <c r="D190" s="5">
        <v>15.0</v>
      </c>
      <c r="E190" s="5">
        <v>31.0</v>
      </c>
      <c r="F190" s="5">
        <v>1.0</v>
      </c>
      <c r="G190" s="5">
        <v>2024.0</v>
      </c>
      <c r="H190" s="5">
        <v>31000.0</v>
      </c>
      <c r="I190" s="5">
        <v>155022.0</v>
      </c>
      <c r="J190" s="5">
        <v>1.0</v>
      </c>
      <c r="L190" s="6">
        <v>2.0</v>
      </c>
      <c r="M190" s="14">
        <v>300.0</v>
      </c>
      <c r="N190" s="14">
        <v>5.0</v>
      </c>
      <c r="O190" s="14">
        <v>3.0</v>
      </c>
      <c r="P190" s="14">
        <v>28.0</v>
      </c>
      <c r="Q190" s="14">
        <v>3.0</v>
      </c>
      <c r="R190" s="14">
        <v>2023.0</v>
      </c>
      <c r="S190" s="14">
        <v>10242.0</v>
      </c>
      <c r="T190" s="14">
        <v>1.0</v>
      </c>
    </row>
    <row r="191">
      <c r="C191" s="6">
        <v>3.0</v>
      </c>
      <c r="D191" s="5">
        <v>20.0</v>
      </c>
      <c r="E191" s="5">
        <v>26.0</v>
      </c>
      <c r="F191" s="5">
        <v>2.0</v>
      </c>
      <c r="G191" s="5">
        <v>1974.0</v>
      </c>
      <c r="H191" s="5">
        <v>41000.0</v>
      </c>
      <c r="I191" s="5">
        <v>150194.0</v>
      </c>
      <c r="J191" s="5">
        <v>1.0</v>
      </c>
      <c r="L191" s="6">
        <v>3.0</v>
      </c>
      <c r="M191" s="14">
        <v>400.0</v>
      </c>
      <c r="N191" s="14">
        <v>65.0</v>
      </c>
      <c r="O191" s="14">
        <v>1.0</v>
      </c>
      <c r="P191" s="14">
        <v>27.0</v>
      </c>
      <c r="Q191" s="14">
        <v>1.0</v>
      </c>
      <c r="R191" s="14">
        <v>2023.0</v>
      </c>
      <c r="S191" s="14">
        <v>13588.0</v>
      </c>
      <c r="T191" s="14">
        <v>1.0</v>
      </c>
    </row>
    <row r="192">
      <c r="C192" s="6">
        <v>4.0</v>
      </c>
      <c r="D192" s="5">
        <v>25.0</v>
      </c>
      <c r="E192" s="5">
        <v>14.0</v>
      </c>
      <c r="F192" s="5">
        <v>4.0</v>
      </c>
      <c r="G192" s="5">
        <v>1966.0</v>
      </c>
      <c r="H192" s="5">
        <v>51000.0</v>
      </c>
      <c r="I192" s="5">
        <v>106556.0</v>
      </c>
      <c r="J192" s="5">
        <v>1.0</v>
      </c>
      <c r="L192" s="6">
        <v>4.0</v>
      </c>
      <c r="M192" s="14">
        <v>500.0</v>
      </c>
      <c r="N192" s="14">
        <v>5.0</v>
      </c>
      <c r="O192" s="14">
        <v>3.0</v>
      </c>
      <c r="P192" s="14">
        <v>27.0</v>
      </c>
      <c r="Q192" s="14">
        <v>2.0</v>
      </c>
      <c r="R192" s="14">
        <v>2021.0</v>
      </c>
      <c r="S192" s="14">
        <v>15003.0</v>
      </c>
      <c r="T192" s="14">
        <v>1.0</v>
      </c>
    </row>
    <row r="193">
      <c r="C193" s="6">
        <v>5.0</v>
      </c>
      <c r="D193" s="5">
        <v>30.0</v>
      </c>
      <c r="E193" s="5">
        <v>20.0</v>
      </c>
      <c r="F193" s="5">
        <v>5.0</v>
      </c>
      <c r="G193" s="5">
        <v>1986.0</v>
      </c>
      <c r="H193" s="5">
        <v>61000.0</v>
      </c>
      <c r="I193" s="5">
        <v>188906.0</v>
      </c>
      <c r="J193" s="5">
        <v>1.0</v>
      </c>
      <c r="L193" s="6">
        <v>5.0</v>
      </c>
      <c r="M193" s="14">
        <v>600.0</v>
      </c>
      <c r="N193" s="14">
        <v>100.0</v>
      </c>
      <c r="O193" s="14">
        <v>3.0</v>
      </c>
      <c r="P193" s="14">
        <v>2.0</v>
      </c>
      <c r="Q193" s="14">
        <v>11.0</v>
      </c>
      <c r="R193" s="14">
        <v>2023.0</v>
      </c>
      <c r="S193" s="14">
        <v>13799.0</v>
      </c>
      <c r="T193" s="14">
        <v>1.0</v>
      </c>
    </row>
    <row r="194">
      <c r="C194" s="6">
        <v>6.0</v>
      </c>
      <c r="D194" s="5">
        <v>35.0</v>
      </c>
      <c r="E194" s="5">
        <v>16.0</v>
      </c>
      <c r="F194" s="5">
        <v>7.0</v>
      </c>
      <c r="G194" s="5">
        <v>1935.0</v>
      </c>
      <c r="H194" s="5">
        <v>71000.0</v>
      </c>
      <c r="I194" s="5">
        <v>109036.0</v>
      </c>
      <c r="J194" s="5">
        <v>1.0</v>
      </c>
      <c r="L194" s="6">
        <v>6.0</v>
      </c>
      <c r="M194" s="14">
        <v>700.0</v>
      </c>
      <c r="N194" s="14">
        <v>5.0</v>
      </c>
      <c r="O194" s="14">
        <v>1.0</v>
      </c>
      <c r="P194" s="14">
        <v>23.0</v>
      </c>
      <c r="Q194" s="14">
        <v>9.0</v>
      </c>
      <c r="R194" s="14">
        <v>2024.0</v>
      </c>
      <c r="S194" s="14">
        <v>12336.0</v>
      </c>
      <c r="T194" s="14">
        <v>1.0</v>
      </c>
    </row>
    <row r="195">
      <c r="C195" s="6">
        <v>7.0</v>
      </c>
      <c r="D195" s="5">
        <v>40.0</v>
      </c>
      <c r="E195" s="5">
        <v>28.0</v>
      </c>
      <c r="F195" s="5">
        <v>3.0</v>
      </c>
      <c r="G195" s="5">
        <v>1935.0</v>
      </c>
      <c r="H195" s="5">
        <v>81000.0</v>
      </c>
      <c r="I195" s="5">
        <v>150219.0</v>
      </c>
      <c r="J195" s="5">
        <v>1.0</v>
      </c>
      <c r="L195" s="6">
        <v>7.0</v>
      </c>
      <c r="M195" s="14">
        <v>800.0</v>
      </c>
      <c r="N195" s="14">
        <v>65.0</v>
      </c>
      <c r="O195" s="14">
        <v>3.0</v>
      </c>
      <c r="P195" s="14">
        <v>20.0</v>
      </c>
      <c r="Q195" s="14">
        <v>2.0</v>
      </c>
      <c r="R195" s="14">
        <v>2023.0</v>
      </c>
      <c r="S195" s="14">
        <v>12680.0</v>
      </c>
      <c r="T195" s="14">
        <v>1.0</v>
      </c>
    </row>
    <row r="196">
      <c r="C196" s="6">
        <v>8.0</v>
      </c>
      <c r="D196" s="5">
        <v>45.0</v>
      </c>
      <c r="E196" s="5">
        <v>3.0</v>
      </c>
      <c r="F196" s="5">
        <v>10.0</v>
      </c>
      <c r="G196" s="5">
        <v>2023.0</v>
      </c>
      <c r="H196" s="5">
        <v>91000.0</v>
      </c>
      <c r="I196" s="5">
        <v>163098.0</v>
      </c>
      <c r="J196" s="5">
        <v>1.0</v>
      </c>
      <c r="L196" s="6">
        <v>8.0</v>
      </c>
      <c r="M196" s="14">
        <v>900.0</v>
      </c>
      <c r="N196" s="14">
        <v>100.0</v>
      </c>
      <c r="O196" s="14">
        <v>3.0</v>
      </c>
      <c r="P196" s="14">
        <v>13.0</v>
      </c>
      <c r="Q196" s="14">
        <v>6.0</v>
      </c>
      <c r="R196" s="14">
        <v>2024.0</v>
      </c>
      <c r="S196" s="14">
        <v>11137.0</v>
      </c>
      <c r="T196" s="14">
        <v>1.0</v>
      </c>
    </row>
    <row r="197">
      <c r="C197" s="6">
        <v>9.0</v>
      </c>
      <c r="D197" s="5">
        <v>50.0</v>
      </c>
      <c r="E197" s="5">
        <v>4.0</v>
      </c>
      <c r="F197" s="5">
        <v>10.0</v>
      </c>
      <c r="G197" s="5">
        <v>1941.0</v>
      </c>
      <c r="H197" s="5">
        <v>101000.0</v>
      </c>
      <c r="I197" s="5">
        <v>134884.0</v>
      </c>
      <c r="J197" s="5">
        <v>1.0</v>
      </c>
      <c r="L197" s="6">
        <v>9.0</v>
      </c>
      <c r="M197" s="14">
        <v>1000.0</v>
      </c>
      <c r="N197" s="14">
        <v>5.0</v>
      </c>
      <c r="O197" s="14">
        <v>1.0</v>
      </c>
      <c r="P197" s="14">
        <v>17.0</v>
      </c>
      <c r="Q197" s="14">
        <v>2.0</v>
      </c>
      <c r="R197" s="14">
        <v>2023.0</v>
      </c>
      <c r="S197" s="14">
        <v>18224.0</v>
      </c>
      <c r="T197" s="14">
        <v>1.0</v>
      </c>
    </row>
    <row r="198">
      <c r="C198" s="6">
        <v>10.0</v>
      </c>
      <c r="D198" s="5">
        <v>55.0</v>
      </c>
      <c r="E198" s="5">
        <v>5.0</v>
      </c>
      <c r="F198" s="5">
        <v>9.0</v>
      </c>
      <c r="G198" s="5">
        <v>1900.0</v>
      </c>
      <c r="H198" s="5">
        <v>111000.0</v>
      </c>
      <c r="I198" s="5">
        <v>186547.0</v>
      </c>
      <c r="J198" s="5">
        <v>1.0</v>
      </c>
      <c r="L198" s="6">
        <v>10.0</v>
      </c>
      <c r="M198" s="14">
        <v>1100.0</v>
      </c>
      <c r="N198" s="14">
        <v>100.0</v>
      </c>
      <c r="O198" s="14">
        <v>1.0</v>
      </c>
      <c r="P198" s="14">
        <v>2.0</v>
      </c>
      <c r="Q198" s="14">
        <v>8.0</v>
      </c>
      <c r="R198" s="14">
        <v>2020.0</v>
      </c>
      <c r="S198" s="14">
        <v>14933.0</v>
      </c>
      <c r="T198" s="14">
        <v>1.0</v>
      </c>
    </row>
    <row r="199">
      <c r="C199" s="6">
        <v>11.0</v>
      </c>
      <c r="D199" s="5">
        <v>60.0</v>
      </c>
      <c r="E199" s="5">
        <v>11.0</v>
      </c>
      <c r="F199" s="5">
        <v>4.0</v>
      </c>
      <c r="G199" s="5">
        <v>1917.0</v>
      </c>
      <c r="H199" s="5">
        <v>121000.0</v>
      </c>
      <c r="I199" s="5">
        <v>181537.0</v>
      </c>
      <c r="J199" s="5">
        <v>1.0</v>
      </c>
      <c r="L199" s="6">
        <v>11.0</v>
      </c>
      <c r="M199" s="14">
        <v>1200.0</v>
      </c>
      <c r="N199" s="14">
        <v>45.0</v>
      </c>
      <c r="O199" s="14">
        <v>1.0</v>
      </c>
      <c r="P199" s="14">
        <v>7.0</v>
      </c>
      <c r="Q199" s="14">
        <v>7.0</v>
      </c>
      <c r="R199" s="14">
        <v>2023.0</v>
      </c>
      <c r="S199" s="14">
        <v>14626.0</v>
      </c>
      <c r="T199" s="14">
        <v>1.0</v>
      </c>
    </row>
    <row r="200">
      <c r="C200" s="6">
        <v>12.0</v>
      </c>
      <c r="D200" s="5">
        <v>65.0</v>
      </c>
      <c r="E200" s="5">
        <v>24.0</v>
      </c>
      <c r="F200" s="5">
        <v>2.0</v>
      </c>
      <c r="G200" s="5">
        <v>2016.0</v>
      </c>
      <c r="H200" s="5">
        <v>131000.0</v>
      </c>
      <c r="I200" s="5">
        <v>155644.0</v>
      </c>
      <c r="J200" s="5">
        <v>1.0</v>
      </c>
      <c r="L200" s="6">
        <v>12.0</v>
      </c>
      <c r="M200" s="14">
        <v>1300.0</v>
      </c>
      <c r="N200" s="14">
        <v>5.0</v>
      </c>
      <c r="O200" s="14">
        <v>3.0</v>
      </c>
      <c r="P200" s="14">
        <v>15.0</v>
      </c>
      <c r="Q200" s="14">
        <v>12.0</v>
      </c>
      <c r="R200" s="14">
        <v>2021.0</v>
      </c>
      <c r="S200" s="14">
        <v>17531.0</v>
      </c>
      <c r="T200" s="14">
        <v>1.0</v>
      </c>
    </row>
    <row r="201">
      <c r="C201" s="6">
        <v>13.0</v>
      </c>
      <c r="D201" s="5">
        <v>70.0</v>
      </c>
      <c r="E201" s="5">
        <v>26.0</v>
      </c>
      <c r="F201" s="5">
        <v>7.0</v>
      </c>
      <c r="G201" s="5">
        <v>1960.0</v>
      </c>
      <c r="H201" s="5">
        <v>141000.0</v>
      </c>
      <c r="I201" s="5">
        <v>185800.0</v>
      </c>
      <c r="J201" s="5">
        <v>1.0</v>
      </c>
      <c r="L201" s="6">
        <v>13.0</v>
      </c>
      <c r="M201" s="14">
        <v>1400.0</v>
      </c>
      <c r="N201" s="14">
        <v>65.0</v>
      </c>
      <c r="O201" s="14">
        <v>1.0</v>
      </c>
      <c r="P201" s="14">
        <v>24.0</v>
      </c>
      <c r="Q201" s="14">
        <v>12.0</v>
      </c>
      <c r="R201" s="14">
        <v>2023.0</v>
      </c>
      <c r="S201" s="14">
        <v>15017.0</v>
      </c>
      <c r="T201" s="14">
        <v>1.0</v>
      </c>
    </row>
    <row r="202">
      <c r="C202" s="6">
        <v>14.0</v>
      </c>
      <c r="D202" s="5">
        <v>75.0</v>
      </c>
      <c r="E202" s="5">
        <v>8.0</v>
      </c>
      <c r="F202" s="5">
        <v>12.0</v>
      </c>
      <c r="G202" s="5">
        <v>1962.0</v>
      </c>
      <c r="H202" s="5">
        <v>151000.0</v>
      </c>
      <c r="I202" s="5">
        <v>114513.0</v>
      </c>
      <c r="J202" s="5">
        <v>1.0</v>
      </c>
      <c r="L202" s="6">
        <v>14.0</v>
      </c>
      <c r="M202" s="14">
        <v>1500.0</v>
      </c>
      <c r="N202" s="14">
        <v>30.0</v>
      </c>
      <c r="O202" s="14">
        <v>3.0</v>
      </c>
      <c r="P202" s="14">
        <v>26.0</v>
      </c>
      <c r="Q202" s="14">
        <v>9.0</v>
      </c>
      <c r="R202" s="14">
        <v>2022.0</v>
      </c>
      <c r="S202" s="14">
        <v>15520.0</v>
      </c>
      <c r="T202" s="14">
        <v>1.0</v>
      </c>
    </row>
    <row r="203">
      <c r="C203" s="6">
        <v>15.0</v>
      </c>
      <c r="D203" s="5">
        <v>80.0</v>
      </c>
      <c r="E203" s="5">
        <v>30.0</v>
      </c>
      <c r="F203" s="5">
        <v>1.0</v>
      </c>
      <c r="G203" s="5">
        <v>1914.0</v>
      </c>
      <c r="H203" s="5">
        <v>161000.0</v>
      </c>
      <c r="I203" s="5">
        <v>143818.0</v>
      </c>
      <c r="J203" s="5">
        <v>1.0</v>
      </c>
      <c r="L203" s="6">
        <v>15.0</v>
      </c>
      <c r="M203" s="14">
        <v>1600.0</v>
      </c>
      <c r="N203" s="14">
        <v>45.0</v>
      </c>
      <c r="O203" s="14">
        <v>3.0</v>
      </c>
      <c r="P203" s="14">
        <v>13.0</v>
      </c>
      <c r="Q203" s="14">
        <v>12.0</v>
      </c>
      <c r="R203" s="14">
        <v>2023.0</v>
      </c>
      <c r="S203" s="14">
        <v>15715.0</v>
      </c>
      <c r="T203" s="14">
        <v>1.0</v>
      </c>
    </row>
    <row r="204">
      <c r="C204" s="6">
        <v>16.0</v>
      </c>
      <c r="D204" s="5">
        <v>85.0</v>
      </c>
      <c r="E204" s="5">
        <v>11.0</v>
      </c>
      <c r="F204" s="5">
        <v>2.0</v>
      </c>
      <c r="G204" s="5">
        <v>1999.0</v>
      </c>
      <c r="H204" s="5">
        <v>171000.0</v>
      </c>
      <c r="I204" s="5">
        <v>158903.0</v>
      </c>
      <c r="J204" s="5">
        <v>1.0</v>
      </c>
      <c r="L204" s="6">
        <v>16.0</v>
      </c>
      <c r="M204" s="14">
        <v>1700.0</v>
      </c>
      <c r="N204" s="14">
        <v>65.0</v>
      </c>
      <c r="O204" s="14">
        <v>2.0</v>
      </c>
      <c r="P204" s="14">
        <v>24.0</v>
      </c>
      <c r="Q204" s="14">
        <v>12.0</v>
      </c>
      <c r="R204" s="14">
        <v>2021.0</v>
      </c>
      <c r="S204" s="14">
        <v>15740.0</v>
      </c>
      <c r="T204" s="14">
        <v>1.0</v>
      </c>
    </row>
    <row r="205">
      <c r="C205" s="6">
        <v>17.0</v>
      </c>
      <c r="D205" s="5">
        <v>90.0</v>
      </c>
      <c r="E205" s="5">
        <v>14.0</v>
      </c>
      <c r="F205" s="5">
        <v>6.0</v>
      </c>
      <c r="G205" s="5">
        <v>1938.0</v>
      </c>
      <c r="H205" s="5">
        <v>181000.0</v>
      </c>
      <c r="I205" s="5">
        <v>187577.0</v>
      </c>
      <c r="J205" s="5">
        <v>1.0</v>
      </c>
      <c r="L205" s="6">
        <v>17.0</v>
      </c>
      <c r="M205" s="14">
        <v>1800.0</v>
      </c>
      <c r="N205" s="14">
        <v>5.0</v>
      </c>
      <c r="O205" s="14">
        <v>1.0</v>
      </c>
      <c r="P205" s="14">
        <v>25.0</v>
      </c>
      <c r="Q205" s="14">
        <v>7.0</v>
      </c>
      <c r="R205" s="14">
        <v>2023.0</v>
      </c>
      <c r="S205" s="14">
        <v>14721.0</v>
      </c>
      <c r="T205" s="14">
        <v>1.0</v>
      </c>
    </row>
    <row r="206">
      <c r="C206" s="6">
        <v>18.0</v>
      </c>
      <c r="D206" s="5">
        <v>95.0</v>
      </c>
      <c r="E206" s="5">
        <v>2.0</v>
      </c>
      <c r="F206" s="5">
        <v>8.0</v>
      </c>
      <c r="G206" s="5">
        <v>1976.0</v>
      </c>
      <c r="H206" s="5">
        <v>191000.0</v>
      </c>
      <c r="I206" s="5">
        <v>159280.0</v>
      </c>
      <c r="J206" s="5">
        <v>1.0</v>
      </c>
      <c r="L206" s="6">
        <v>18.0</v>
      </c>
      <c r="M206" s="14">
        <v>1900.0</v>
      </c>
      <c r="N206" s="14">
        <v>30.0</v>
      </c>
      <c r="O206" s="14">
        <v>3.0</v>
      </c>
      <c r="P206" s="14">
        <v>20.0</v>
      </c>
      <c r="Q206" s="14">
        <v>12.0</v>
      </c>
      <c r="R206" s="14">
        <v>2023.0</v>
      </c>
      <c r="S206" s="14">
        <v>11362.0</v>
      </c>
      <c r="T206" s="14">
        <v>1.0</v>
      </c>
    </row>
    <row r="207">
      <c r="C207" s="6">
        <v>19.0</v>
      </c>
      <c r="D207" s="5">
        <v>100.0</v>
      </c>
      <c r="E207" s="5">
        <v>27.0</v>
      </c>
      <c r="F207" s="5">
        <v>3.0</v>
      </c>
      <c r="G207" s="5">
        <v>1941.0</v>
      </c>
      <c r="H207" s="5">
        <v>201000.0</v>
      </c>
      <c r="I207" s="5">
        <v>145867.0</v>
      </c>
      <c r="J207" s="5">
        <v>1.0</v>
      </c>
      <c r="L207" s="6">
        <v>19.0</v>
      </c>
      <c r="M207" s="14">
        <v>2000.0</v>
      </c>
      <c r="N207" s="14">
        <v>30.0</v>
      </c>
      <c r="O207" s="14">
        <v>3.0</v>
      </c>
      <c r="P207" s="14">
        <v>20.0</v>
      </c>
      <c r="Q207" s="14">
        <v>6.0</v>
      </c>
      <c r="R207" s="14">
        <v>2021.0</v>
      </c>
      <c r="S207" s="14">
        <v>11442.0</v>
      </c>
      <c r="T207" s="14">
        <v>1.0</v>
      </c>
    </row>
  </sheetData>
  <mergeCells count="4">
    <mergeCell ref="E4:G4"/>
    <mergeCell ref="P4:R4"/>
    <mergeCell ref="E186:G186"/>
    <mergeCell ref="P186:R186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4.38"/>
    <col customWidth="1" min="13" max="13" width="14.13"/>
    <col customWidth="1" min="14" max="14" width="14.38"/>
    <col customWidth="1" min="15" max="15" width="15.88"/>
    <col customWidth="1" min="17" max="17" width="13.25"/>
    <col customWidth="1" min="19" max="19" width="13.25"/>
    <col customWidth="1" min="23" max="24" width="14.38"/>
    <col customWidth="1" min="27" max="27" width="14.38"/>
  </cols>
  <sheetData>
    <row r="3">
      <c r="D3" s="9" t="s">
        <v>7</v>
      </c>
    </row>
    <row r="4">
      <c r="E4" s="1" t="s">
        <v>0</v>
      </c>
      <c r="F4" s="2"/>
      <c r="G4" s="3"/>
      <c r="M4" s="9" t="s">
        <v>9</v>
      </c>
      <c r="P4" s="11" t="s">
        <v>11</v>
      </c>
      <c r="Q4" s="2"/>
      <c r="R4" s="3"/>
    </row>
    <row r="5">
      <c r="C5" s="12" t="s">
        <v>12</v>
      </c>
      <c r="D5" s="4" t="s">
        <v>13</v>
      </c>
      <c r="E5" s="4" t="s">
        <v>1</v>
      </c>
      <c r="F5" s="4" t="s">
        <v>2</v>
      </c>
      <c r="G5" s="4" t="s">
        <v>3</v>
      </c>
      <c r="H5" s="4" t="s">
        <v>4</v>
      </c>
      <c r="I5" s="4" t="s">
        <v>14</v>
      </c>
      <c r="J5" s="4" t="s">
        <v>15</v>
      </c>
      <c r="L5" s="12" t="s">
        <v>12</v>
      </c>
      <c r="M5" s="13" t="s">
        <v>16</v>
      </c>
      <c r="N5" s="13" t="s">
        <v>17</v>
      </c>
      <c r="O5" s="13" t="s">
        <v>18</v>
      </c>
      <c r="P5" s="13" t="s">
        <v>1</v>
      </c>
      <c r="Q5" s="13" t="s">
        <v>2</v>
      </c>
      <c r="R5" s="13" t="s">
        <v>3</v>
      </c>
      <c r="S5" s="13" t="s">
        <v>19</v>
      </c>
      <c r="T5" s="13" t="s">
        <v>15</v>
      </c>
    </row>
    <row r="6">
      <c r="C6" s="6">
        <v>0.0</v>
      </c>
      <c r="D6" s="5">
        <v>5.0</v>
      </c>
      <c r="E6" s="5">
        <v>24.0</v>
      </c>
      <c r="F6" s="5">
        <v>12.0</v>
      </c>
      <c r="G6" s="5">
        <v>1924.0</v>
      </c>
      <c r="H6" s="5">
        <v>11000.0</v>
      </c>
      <c r="I6" s="5">
        <v>166689.0</v>
      </c>
      <c r="J6" s="5">
        <v>1.0</v>
      </c>
      <c r="L6" s="6">
        <v>0.0</v>
      </c>
      <c r="M6" s="14">
        <v>100.0</v>
      </c>
      <c r="N6" s="14">
        <v>5.0</v>
      </c>
      <c r="O6" s="14">
        <v>3.0</v>
      </c>
      <c r="P6" s="14">
        <v>8.0</v>
      </c>
      <c r="Q6" s="14">
        <v>10.0</v>
      </c>
      <c r="R6" s="14">
        <v>2020.0</v>
      </c>
      <c r="S6" s="14">
        <v>19400.0</v>
      </c>
      <c r="T6" s="14">
        <v>1.0</v>
      </c>
    </row>
    <row r="7">
      <c r="C7" s="6">
        <v>1.0</v>
      </c>
      <c r="D7" s="5">
        <v>10.0</v>
      </c>
      <c r="E7" s="5">
        <v>25.0</v>
      </c>
      <c r="F7" s="5">
        <v>2.0</v>
      </c>
      <c r="G7" s="5">
        <v>1911.0</v>
      </c>
      <c r="H7" s="5">
        <v>21000.0</v>
      </c>
      <c r="I7" s="5">
        <v>151990.0</v>
      </c>
      <c r="J7" s="5">
        <v>1.0</v>
      </c>
      <c r="L7" s="6">
        <v>1.0</v>
      </c>
      <c r="M7" s="14">
        <v>200.0</v>
      </c>
      <c r="N7" s="14">
        <v>25.0</v>
      </c>
      <c r="O7" s="14">
        <v>1.0</v>
      </c>
      <c r="P7" s="14">
        <v>21.0</v>
      </c>
      <c r="Q7" s="14">
        <v>9.0</v>
      </c>
      <c r="R7" s="14">
        <v>2024.0</v>
      </c>
      <c r="S7" s="14">
        <v>16991.0</v>
      </c>
      <c r="T7" s="14">
        <v>1.0</v>
      </c>
    </row>
    <row r="8">
      <c r="C8" s="6">
        <v>2.0</v>
      </c>
      <c r="D8" s="5">
        <v>15.0</v>
      </c>
      <c r="E8" s="5">
        <v>31.0</v>
      </c>
      <c r="F8" s="5">
        <v>1.0</v>
      </c>
      <c r="G8" s="5">
        <v>2024.0</v>
      </c>
      <c r="H8" s="5">
        <v>31000.0</v>
      </c>
      <c r="I8" s="5">
        <v>155022.0</v>
      </c>
      <c r="J8" s="5">
        <v>1.0</v>
      </c>
      <c r="L8" s="6">
        <v>2.0</v>
      </c>
      <c r="M8" s="14">
        <v>300.0</v>
      </c>
      <c r="N8" s="14">
        <v>5.0</v>
      </c>
      <c r="O8" s="14">
        <v>3.0</v>
      </c>
      <c r="P8" s="14">
        <v>28.0</v>
      </c>
      <c r="Q8" s="14">
        <v>3.0</v>
      </c>
      <c r="R8" s="14">
        <v>2021.0</v>
      </c>
      <c r="S8" s="14">
        <v>10242.0</v>
      </c>
      <c r="T8" s="14">
        <v>1.0</v>
      </c>
    </row>
    <row r="9">
      <c r="C9" s="6">
        <v>3.0</v>
      </c>
      <c r="D9" s="5">
        <v>20.0</v>
      </c>
      <c r="E9" s="5">
        <v>26.0</v>
      </c>
      <c r="F9" s="5">
        <v>2.0</v>
      </c>
      <c r="G9" s="5">
        <v>1974.0</v>
      </c>
      <c r="H9" s="5">
        <v>41000.0</v>
      </c>
      <c r="I9" s="5">
        <v>150194.0</v>
      </c>
      <c r="J9" s="5">
        <v>1.0</v>
      </c>
      <c r="L9" s="6">
        <v>3.0</v>
      </c>
      <c r="M9" s="14">
        <v>400.0</v>
      </c>
      <c r="N9" s="14">
        <v>100.0</v>
      </c>
      <c r="O9" s="14">
        <v>1.0</v>
      </c>
      <c r="P9" s="14">
        <v>27.0</v>
      </c>
      <c r="Q9" s="14">
        <v>1.0</v>
      </c>
      <c r="R9" s="14">
        <v>2023.0</v>
      </c>
      <c r="S9" s="14">
        <v>13588.0</v>
      </c>
      <c r="T9" s="14">
        <v>1.0</v>
      </c>
    </row>
    <row r="10">
      <c r="C10" s="6">
        <v>4.0</v>
      </c>
      <c r="D10" s="5">
        <v>25.0</v>
      </c>
      <c r="E10" s="5">
        <v>14.0</v>
      </c>
      <c r="F10" s="5">
        <v>4.0</v>
      </c>
      <c r="G10" s="5">
        <v>1966.0</v>
      </c>
      <c r="H10" s="5">
        <v>51000.0</v>
      </c>
      <c r="I10" s="5">
        <v>106556.0</v>
      </c>
      <c r="J10" s="5">
        <v>1.0</v>
      </c>
      <c r="L10" s="6">
        <v>4.0</v>
      </c>
      <c r="M10" s="14">
        <v>500.0</v>
      </c>
      <c r="N10" s="14">
        <v>5.0</v>
      </c>
      <c r="O10" s="14">
        <v>3.0</v>
      </c>
      <c r="P10" s="14">
        <v>27.0</v>
      </c>
      <c r="Q10" s="14">
        <v>2.0</v>
      </c>
      <c r="R10" s="14">
        <v>2021.0</v>
      </c>
      <c r="S10" s="14">
        <v>15003.0</v>
      </c>
      <c r="T10" s="14">
        <v>1.0</v>
      </c>
    </row>
    <row r="11">
      <c r="C11" s="6">
        <v>5.0</v>
      </c>
      <c r="D11" s="5">
        <v>30.0</v>
      </c>
      <c r="E11" s="5">
        <v>20.0</v>
      </c>
      <c r="F11" s="5">
        <v>5.0</v>
      </c>
      <c r="G11" s="5">
        <v>1986.0</v>
      </c>
      <c r="H11" s="5">
        <v>61000.0</v>
      </c>
      <c r="I11" s="5">
        <v>188906.0</v>
      </c>
      <c r="J11" s="5">
        <v>1.0</v>
      </c>
      <c r="L11" s="6">
        <v>5.0</v>
      </c>
      <c r="M11" s="14">
        <v>600.0</v>
      </c>
      <c r="N11" s="14">
        <v>35.0</v>
      </c>
      <c r="O11" s="14">
        <v>3.0</v>
      </c>
      <c r="P11" s="14">
        <v>2.0</v>
      </c>
      <c r="Q11" s="14">
        <v>11.0</v>
      </c>
      <c r="R11" s="14">
        <v>2021.0</v>
      </c>
      <c r="S11" s="14">
        <v>13799.0</v>
      </c>
      <c r="T11" s="14">
        <v>1.0</v>
      </c>
    </row>
    <row r="12">
      <c r="C12" s="6">
        <v>6.0</v>
      </c>
      <c r="D12" s="5">
        <v>35.0</v>
      </c>
      <c r="E12" s="5">
        <v>16.0</v>
      </c>
      <c r="F12" s="5">
        <v>7.0</v>
      </c>
      <c r="G12" s="5">
        <v>1935.0</v>
      </c>
      <c r="H12" s="5">
        <v>71000.0</v>
      </c>
      <c r="I12" s="5">
        <v>109036.0</v>
      </c>
      <c r="J12" s="5">
        <v>1.0</v>
      </c>
      <c r="L12" s="6">
        <v>6.0</v>
      </c>
      <c r="M12" s="14">
        <v>700.0</v>
      </c>
      <c r="N12" s="14">
        <v>5.0</v>
      </c>
      <c r="O12" s="14">
        <v>1.0</v>
      </c>
      <c r="P12" s="14">
        <v>23.0</v>
      </c>
      <c r="Q12" s="14">
        <v>9.0</v>
      </c>
      <c r="R12" s="14">
        <v>2024.0</v>
      </c>
      <c r="S12" s="14">
        <v>12336.0</v>
      </c>
      <c r="T12" s="14">
        <v>1.0</v>
      </c>
    </row>
    <row r="13">
      <c r="C13" s="6">
        <v>7.0</v>
      </c>
      <c r="D13" s="5">
        <v>40.0</v>
      </c>
      <c r="E13" s="5">
        <v>28.0</v>
      </c>
      <c r="F13" s="5">
        <v>3.0</v>
      </c>
      <c r="G13" s="5">
        <v>1935.0</v>
      </c>
      <c r="H13" s="5">
        <v>81000.0</v>
      </c>
      <c r="I13" s="5">
        <v>150219.0</v>
      </c>
      <c r="J13" s="5">
        <v>1.0</v>
      </c>
      <c r="L13" s="6">
        <v>7.0</v>
      </c>
      <c r="M13" s="14">
        <v>800.0</v>
      </c>
      <c r="N13" s="14">
        <v>25.0</v>
      </c>
      <c r="O13" s="14">
        <v>3.0</v>
      </c>
      <c r="P13" s="14">
        <v>20.0</v>
      </c>
      <c r="Q13" s="14">
        <v>2.0</v>
      </c>
      <c r="R13" s="14">
        <v>2020.0</v>
      </c>
      <c r="S13" s="14">
        <v>12680.0</v>
      </c>
      <c r="T13" s="14">
        <v>1.0</v>
      </c>
    </row>
    <row r="14">
      <c r="C14" s="6">
        <v>8.0</v>
      </c>
      <c r="D14" s="5">
        <v>45.0</v>
      </c>
      <c r="E14" s="5">
        <v>3.0</v>
      </c>
      <c r="F14" s="5">
        <v>10.0</v>
      </c>
      <c r="G14" s="5">
        <v>2023.0</v>
      </c>
      <c r="H14" s="5">
        <v>91000.0</v>
      </c>
      <c r="I14" s="5">
        <v>163098.0</v>
      </c>
      <c r="J14" s="5">
        <v>1.0</v>
      </c>
      <c r="L14" s="6">
        <v>8.0</v>
      </c>
      <c r="M14" s="14">
        <v>900.0</v>
      </c>
      <c r="N14" s="14">
        <v>100.0</v>
      </c>
      <c r="O14" s="14">
        <v>3.0</v>
      </c>
      <c r="P14" s="14">
        <v>13.0</v>
      </c>
      <c r="Q14" s="14">
        <v>6.0</v>
      </c>
      <c r="R14" s="14">
        <v>2024.0</v>
      </c>
      <c r="S14" s="14">
        <v>11137.0</v>
      </c>
      <c r="T14" s="14">
        <v>1.0</v>
      </c>
    </row>
    <row r="15">
      <c r="C15" s="6">
        <v>9.0</v>
      </c>
      <c r="D15" s="5">
        <v>50.0</v>
      </c>
      <c r="E15" s="5">
        <v>4.0</v>
      </c>
      <c r="F15" s="5">
        <v>10.0</v>
      </c>
      <c r="G15" s="5">
        <v>1941.0</v>
      </c>
      <c r="H15" s="5">
        <v>101000.0</v>
      </c>
      <c r="I15" s="5">
        <v>134884.0</v>
      </c>
      <c r="J15" s="5">
        <v>1.0</v>
      </c>
      <c r="L15" s="6">
        <v>9.0</v>
      </c>
      <c r="M15" s="14">
        <v>1000.0</v>
      </c>
      <c r="N15" s="14">
        <v>5.0</v>
      </c>
      <c r="O15" s="14">
        <v>1.0</v>
      </c>
      <c r="P15" s="14">
        <v>17.0</v>
      </c>
      <c r="Q15" s="14">
        <v>2.0</v>
      </c>
      <c r="R15" s="14">
        <v>2022.0</v>
      </c>
      <c r="S15" s="14">
        <v>18224.0</v>
      </c>
      <c r="T15" s="14">
        <v>1.0</v>
      </c>
    </row>
    <row r="16">
      <c r="C16" s="6">
        <v>10.0</v>
      </c>
      <c r="D16" s="5">
        <v>55.0</v>
      </c>
      <c r="E16" s="5">
        <v>5.0</v>
      </c>
      <c r="F16" s="5">
        <v>9.0</v>
      </c>
      <c r="G16" s="5">
        <v>1900.0</v>
      </c>
      <c r="H16" s="5">
        <v>111000.0</v>
      </c>
      <c r="I16" s="5">
        <v>186547.0</v>
      </c>
      <c r="J16" s="5">
        <v>1.0</v>
      </c>
      <c r="L16" s="6">
        <v>10.0</v>
      </c>
      <c r="M16" s="14">
        <v>1100.0</v>
      </c>
      <c r="N16" s="14">
        <v>35.0</v>
      </c>
      <c r="O16" s="14">
        <v>1.0</v>
      </c>
      <c r="P16" s="14">
        <v>2.0</v>
      </c>
      <c r="Q16" s="14">
        <v>8.0</v>
      </c>
      <c r="R16" s="14">
        <v>2020.0</v>
      </c>
      <c r="S16" s="14">
        <v>14933.0</v>
      </c>
      <c r="T16" s="14">
        <v>1.0</v>
      </c>
    </row>
    <row r="17">
      <c r="C17" s="6">
        <v>11.0</v>
      </c>
      <c r="D17" s="5">
        <v>60.0</v>
      </c>
      <c r="E17" s="5">
        <v>11.0</v>
      </c>
      <c r="F17" s="5">
        <v>4.0</v>
      </c>
      <c r="G17" s="5">
        <v>1917.0</v>
      </c>
      <c r="H17" s="5">
        <v>121000.0</v>
      </c>
      <c r="I17" s="5">
        <v>181537.0</v>
      </c>
      <c r="J17" s="5">
        <v>1.0</v>
      </c>
      <c r="L17" s="6">
        <v>11.0</v>
      </c>
      <c r="M17" s="14">
        <v>1200.0</v>
      </c>
      <c r="N17" s="14">
        <v>25.0</v>
      </c>
      <c r="O17" s="14">
        <v>1.0</v>
      </c>
      <c r="P17" s="14">
        <v>7.0</v>
      </c>
      <c r="Q17" s="14">
        <v>7.0</v>
      </c>
      <c r="R17" s="14">
        <v>2020.0</v>
      </c>
      <c r="S17" s="14">
        <v>14626.0</v>
      </c>
      <c r="T17" s="14">
        <v>1.0</v>
      </c>
    </row>
    <row r="18">
      <c r="C18" s="6">
        <v>12.0</v>
      </c>
      <c r="D18" s="5">
        <v>65.0</v>
      </c>
      <c r="E18" s="5">
        <v>24.0</v>
      </c>
      <c r="F18" s="5">
        <v>2.0</v>
      </c>
      <c r="G18" s="5">
        <v>2016.0</v>
      </c>
      <c r="H18" s="5">
        <v>131000.0</v>
      </c>
      <c r="I18" s="5">
        <v>155644.0</v>
      </c>
      <c r="J18" s="5">
        <v>1.0</v>
      </c>
      <c r="L18" s="6">
        <v>12.0</v>
      </c>
      <c r="M18" s="14">
        <v>1300.0</v>
      </c>
      <c r="N18" s="14">
        <v>5.0</v>
      </c>
      <c r="O18" s="14">
        <v>3.0</v>
      </c>
      <c r="P18" s="14">
        <v>15.0</v>
      </c>
      <c r="Q18" s="14">
        <v>12.0</v>
      </c>
      <c r="R18" s="14">
        <v>2021.0</v>
      </c>
      <c r="S18" s="14">
        <v>17531.0</v>
      </c>
      <c r="T18" s="14">
        <v>1.0</v>
      </c>
      <c r="AB18" s="9" t="s">
        <v>60</v>
      </c>
    </row>
    <row r="19">
      <c r="C19" s="6">
        <v>13.0</v>
      </c>
      <c r="D19" s="5">
        <v>70.0</v>
      </c>
      <c r="E19" s="5">
        <v>26.0</v>
      </c>
      <c r="F19" s="5">
        <v>7.0</v>
      </c>
      <c r="G19" s="5">
        <v>1960.0</v>
      </c>
      <c r="H19" s="5">
        <v>141000.0</v>
      </c>
      <c r="I19" s="5">
        <v>185800.0</v>
      </c>
      <c r="J19" s="5">
        <v>1.0</v>
      </c>
      <c r="L19" s="6">
        <v>13.0</v>
      </c>
      <c r="M19" s="14">
        <v>1400.0</v>
      </c>
      <c r="N19" s="14">
        <v>100.0</v>
      </c>
      <c r="O19" s="14">
        <v>3.0</v>
      </c>
      <c r="P19" s="14">
        <v>24.0</v>
      </c>
      <c r="Q19" s="14">
        <v>12.0</v>
      </c>
      <c r="R19" s="14">
        <v>2024.0</v>
      </c>
      <c r="S19" s="14">
        <v>15017.0</v>
      </c>
      <c r="T19" s="14">
        <v>1.0</v>
      </c>
    </row>
    <row r="20">
      <c r="C20" s="6">
        <v>14.0</v>
      </c>
      <c r="D20" s="5">
        <v>75.0</v>
      </c>
      <c r="E20" s="5">
        <v>8.0</v>
      </c>
      <c r="F20" s="5">
        <v>12.0</v>
      </c>
      <c r="G20" s="5">
        <v>1962.0</v>
      </c>
      <c r="H20" s="5">
        <v>151000.0</v>
      </c>
      <c r="I20" s="5">
        <v>114513.0</v>
      </c>
      <c r="J20" s="5">
        <v>1.0</v>
      </c>
      <c r="L20" s="6">
        <v>14.0</v>
      </c>
      <c r="M20" s="14">
        <v>1500.0</v>
      </c>
      <c r="N20" s="14">
        <v>35.0</v>
      </c>
      <c r="O20" s="14">
        <v>3.0</v>
      </c>
      <c r="P20" s="14">
        <v>26.0</v>
      </c>
      <c r="Q20" s="14">
        <v>9.0</v>
      </c>
      <c r="R20" s="14">
        <v>2022.0</v>
      </c>
      <c r="S20" s="14">
        <v>15520.0</v>
      </c>
      <c r="T20" s="14">
        <v>1.0</v>
      </c>
      <c r="AB20" s="1" t="s">
        <v>0</v>
      </c>
      <c r="AC20" s="2"/>
      <c r="AD20" s="3"/>
    </row>
    <row r="21">
      <c r="C21" s="6">
        <v>15.0</v>
      </c>
      <c r="D21" s="5">
        <v>80.0</v>
      </c>
      <c r="E21" s="5">
        <v>30.0</v>
      </c>
      <c r="F21" s="5">
        <v>1.0</v>
      </c>
      <c r="G21" s="5">
        <v>1914.0</v>
      </c>
      <c r="H21" s="5">
        <v>161000.0</v>
      </c>
      <c r="I21" s="5">
        <v>143818.0</v>
      </c>
      <c r="J21" s="5">
        <v>1.0</v>
      </c>
      <c r="L21" s="6">
        <v>15.0</v>
      </c>
      <c r="M21" s="14">
        <v>1600.0</v>
      </c>
      <c r="N21" s="14">
        <v>25.0</v>
      </c>
      <c r="O21" s="14">
        <v>3.0</v>
      </c>
      <c r="P21" s="14">
        <v>13.0</v>
      </c>
      <c r="Q21" s="14">
        <v>12.0</v>
      </c>
      <c r="R21" s="14">
        <v>2020.0</v>
      </c>
      <c r="S21" s="14">
        <v>15715.0</v>
      </c>
      <c r="T21" s="14">
        <v>1.0</v>
      </c>
      <c r="W21" s="4" t="s">
        <v>13</v>
      </c>
      <c r="X21" s="13" t="s">
        <v>17</v>
      </c>
      <c r="AA21" s="4" t="s">
        <v>13</v>
      </c>
      <c r="AB21" s="4" t="s">
        <v>1</v>
      </c>
      <c r="AC21" s="4" t="s">
        <v>2</v>
      </c>
      <c r="AD21" s="4" t="s">
        <v>3</v>
      </c>
      <c r="AE21" s="4" t="s">
        <v>4</v>
      </c>
      <c r="AF21" s="4" t="s">
        <v>15</v>
      </c>
    </row>
    <row r="22">
      <c r="C22" s="6">
        <v>16.0</v>
      </c>
      <c r="D22" s="5">
        <v>85.0</v>
      </c>
      <c r="E22" s="5">
        <v>11.0</v>
      </c>
      <c r="F22" s="5">
        <v>2.0</v>
      </c>
      <c r="G22" s="5">
        <v>1999.0</v>
      </c>
      <c r="H22" s="5">
        <v>171000.0</v>
      </c>
      <c r="I22" s="5">
        <v>158903.0</v>
      </c>
      <c r="J22" s="5">
        <v>1.0</v>
      </c>
      <c r="L22" s="6">
        <v>16.0</v>
      </c>
      <c r="M22" s="14">
        <v>1700.0</v>
      </c>
      <c r="N22" s="14">
        <v>35.0</v>
      </c>
      <c r="O22" s="14">
        <v>2.0</v>
      </c>
      <c r="P22" s="14">
        <v>24.0</v>
      </c>
      <c r="Q22" s="14">
        <v>12.0</v>
      </c>
      <c r="R22" s="14">
        <v>2021.0</v>
      </c>
      <c r="S22" s="14">
        <v>15740.0</v>
      </c>
      <c r="T22" s="14">
        <v>1.0</v>
      </c>
      <c r="W22" s="5">
        <v>5.0</v>
      </c>
      <c r="X22" s="14">
        <v>5.0</v>
      </c>
      <c r="AA22" s="5">
        <f t="shared" ref="AA22:AA41" si="2">IF(J6=1,OExtendido("Punto L","X22:X41","==",W22,W22,""),"")</f>
        <v>5</v>
      </c>
      <c r="AB22" s="5">
        <f t="shared" ref="AB22:AE22" si="1">IF(AA22&lt;&gt;"",E6,"")</f>
        <v>24</v>
      </c>
      <c r="AC22" s="5">
        <f t="shared" si="1"/>
        <v>12</v>
      </c>
      <c r="AD22" s="5">
        <f t="shared" si="1"/>
        <v>1924</v>
      </c>
      <c r="AE22" s="5">
        <f t="shared" si="1"/>
        <v>11000</v>
      </c>
      <c r="AF22" s="5">
        <f t="shared" ref="AF22:AF41" si="4">IF(AD22&lt;&gt;"",J6,"")</f>
        <v>1</v>
      </c>
    </row>
    <row r="23">
      <c r="C23" s="6">
        <v>17.0</v>
      </c>
      <c r="D23" s="5">
        <v>90.0</v>
      </c>
      <c r="E23" s="5">
        <v>14.0</v>
      </c>
      <c r="F23" s="5">
        <v>6.0</v>
      </c>
      <c r="G23" s="5">
        <v>1938.0</v>
      </c>
      <c r="H23" s="5">
        <v>181000.0</v>
      </c>
      <c r="I23" s="5">
        <v>187577.0</v>
      </c>
      <c r="J23" s="5">
        <v>1.0</v>
      </c>
      <c r="L23" s="6">
        <v>17.0</v>
      </c>
      <c r="M23" s="14">
        <v>1800.0</v>
      </c>
      <c r="N23" s="14">
        <v>34.0</v>
      </c>
      <c r="O23" s="14">
        <v>3.0</v>
      </c>
      <c r="P23" s="14">
        <v>25.0</v>
      </c>
      <c r="Q23" s="14">
        <v>7.0</v>
      </c>
      <c r="R23" s="14">
        <v>2020.0</v>
      </c>
      <c r="S23" s="14">
        <v>14721.0</v>
      </c>
      <c r="T23" s="14">
        <v>1.0</v>
      </c>
      <c r="W23" s="5">
        <v>10.0</v>
      </c>
      <c r="X23" s="14">
        <v>25.0</v>
      </c>
      <c r="AA23" s="5" t="str">
        <f t="shared" si="2"/>
        <v/>
      </c>
      <c r="AB23" s="5" t="str">
        <f t="shared" ref="AB23:AE23" si="3">IF(AA23&lt;&gt;"",E7,"")</f>
        <v/>
      </c>
      <c r="AC23" s="5" t="str">
        <f t="shared" si="3"/>
        <v/>
      </c>
      <c r="AD23" s="5" t="str">
        <f t="shared" si="3"/>
        <v/>
      </c>
      <c r="AE23" s="5" t="str">
        <f t="shared" si="3"/>
        <v/>
      </c>
      <c r="AF23" s="5" t="str">
        <f t="shared" si="4"/>
        <v/>
      </c>
    </row>
    <row r="24">
      <c r="C24" s="6">
        <v>18.0</v>
      </c>
      <c r="D24" s="5">
        <v>95.0</v>
      </c>
      <c r="E24" s="5">
        <v>2.0</v>
      </c>
      <c r="F24" s="5">
        <v>8.0</v>
      </c>
      <c r="G24" s="5">
        <v>1976.0</v>
      </c>
      <c r="H24" s="5">
        <v>191000.0</v>
      </c>
      <c r="I24" s="5">
        <v>159280.0</v>
      </c>
      <c r="J24" s="5">
        <v>1.0</v>
      </c>
      <c r="L24" s="6">
        <v>18.0</v>
      </c>
      <c r="M24" s="14">
        <v>1900.0</v>
      </c>
      <c r="N24" s="14">
        <v>25.0</v>
      </c>
      <c r="O24" s="14">
        <v>3.0</v>
      </c>
      <c r="P24" s="14">
        <v>20.0</v>
      </c>
      <c r="Q24" s="14">
        <v>12.0</v>
      </c>
      <c r="R24" s="14">
        <v>2023.0</v>
      </c>
      <c r="S24" s="14">
        <v>11362.0</v>
      </c>
      <c r="T24" s="14">
        <v>1.0</v>
      </c>
      <c r="W24" s="5">
        <v>15.0</v>
      </c>
      <c r="X24" s="14">
        <v>5.0</v>
      </c>
      <c r="AA24" s="5" t="str">
        <f t="shared" si="2"/>
        <v/>
      </c>
      <c r="AB24" s="5" t="str">
        <f t="shared" ref="AB24:AE24" si="5">IF(AA24&lt;&gt;"",E8,"")</f>
        <v/>
      </c>
      <c r="AC24" s="5" t="str">
        <f t="shared" si="5"/>
        <v/>
      </c>
      <c r="AD24" s="5" t="str">
        <f t="shared" si="5"/>
        <v/>
      </c>
      <c r="AE24" s="5" t="str">
        <f t="shared" si="5"/>
        <v/>
      </c>
      <c r="AF24" s="5" t="str">
        <f t="shared" si="4"/>
        <v/>
      </c>
    </row>
    <row r="25">
      <c r="C25" s="6">
        <v>19.0</v>
      </c>
      <c r="D25" s="5">
        <v>100.0</v>
      </c>
      <c r="E25" s="5">
        <v>27.0</v>
      </c>
      <c r="F25" s="5">
        <v>3.0</v>
      </c>
      <c r="G25" s="5">
        <v>1941.0</v>
      </c>
      <c r="H25" s="5">
        <v>201000.0</v>
      </c>
      <c r="I25" s="5">
        <v>145867.0</v>
      </c>
      <c r="J25" s="5">
        <v>1.0</v>
      </c>
      <c r="L25" s="6">
        <v>19.0</v>
      </c>
      <c r="M25" s="14">
        <v>2000.0</v>
      </c>
      <c r="N25" s="14">
        <v>34.0</v>
      </c>
      <c r="O25" s="14">
        <v>3.0</v>
      </c>
      <c r="P25" s="14">
        <v>20.0</v>
      </c>
      <c r="Q25" s="14">
        <v>6.0</v>
      </c>
      <c r="R25" s="14">
        <v>2021.0</v>
      </c>
      <c r="S25" s="14">
        <v>11442.0</v>
      </c>
      <c r="T25" s="14">
        <v>1.0</v>
      </c>
      <c r="W25" s="5">
        <v>20.0</v>
      </c>
      <c r="X25" s="14">
        <v>100.0</v>
      </c>
      <c r="AA25" s="5" t="str">
        <f t="shared" si="2"/>
        <v/>
      </c>
      <c r="AB25" s="5" t="str">
        <f t="shared" ref="AB25:AE25" si="6">IF(AA25&lt;&gt;"",E9,"")</f>
        <v/>
      </c>
      <c r="AC25" s="5" t="str">
        <f t="shared" si="6"/>
        <v/>
      </c>
      <c r="AD25" s="5" t="str">
        <f t="shared" si="6"/>
        <v/>
      </c>
      <c r="AE25" s="5" t="str">
        <f t="shared" si="6"/>
        <v/>
      </c>
      <c r="AF25" s="5" t="str">
        <f t="shared" si="4"/>
        <v/>
      </c>
    </row>
    <row r="26">
      <c r="W26" s="5">
        <v>25.0</v>
      </c>
      <c r="X26" s="14">
        <v>5.0</v>
      </c>
      <c r="AA26" s="5">
        <f t="shared" si="2"/>
        <v>25</v>
      </c>
      <c r="AB26" s="5">
        <f t="shared" ref="AB26:AE26" si="7">IF(AA26&lt;&gt;"",E10,"")</f>
        <v>14</v>
      </c>
      <c r="AC26" s="5">
        <f t="shared" si="7"/>
        <v>4</v>
      </c>
      <c r="AD26" s="5">
        <f t="shared" si="7"/>
        <v>1966</v>
      </c>
      <c r="AE26" s="5">
        <f t="shared" si="7"/>
        <v>51000</v>
      </c>
      <c r="AF26" s="5">
        <f t="shared" si="4"/>
        <v>1</v>
      </c>
    </row>
    <row r="27">
      <c r="W27" s="5">
        <v>30.0</v>
      </c>
      <c r="X27" s="14">
        <v>35.0</v>
      </c>
      <c r="AA27" s="5" t="str">
        <f t="shared" si="2"/>
        <v/>
      </c>
      <c r="AB27" s="5" t="str">
        <f t="shared" ref="AB27:AE27" si="8">IF(AA27&lt;&gt;"",E11,"")</f>
        <v/>
      </c>
      <c r="AC27" s="5" t="str">
        <f t="shared" si="8"/>
        <v/>
      </c>
      <c r="AD27" s="5" t="str">
        <f t="shared" si="8"/>
        <v/>
      </c>
      <c r="AE27" s="5" t="str">
        <f t="shared" si="8"/>
        <v/>
      </c>
      <c r="AF27" s="5" t="str">
        <f t="shared" si="4"/>
        <v/>
      </c>
    </row>
    <row r="28">
      <c r="M28" s="9" t="s">
        <v>9</v>
      </c>
      <c r="W28" s="5">
        <v>35.0</v>
      </c>
      <c r="X28" s="14">
        <v>5.0</v>
      </c>
      <c r="AA28" s="5">
        <f t="shared" si="2"/>
        <v>35</v>
      </c>
      <c r="AB28" s="5">
        <f t="shared" ref="AB28:AE28" si="9">IF(AA28&lt;&gt;"",E12,"")</f>
        <v>16</v>
      </c>
      <c r="AC28" s="5">
        <f t="shared" si="9"/>
        <v>7</v>
      </c>
      <c r="AD28" s="5">
        <f t="shared" si="9"/>
        <v>1935</v>
      </c>
      <c r="AE28" s="5">
        <f t="shared" si="9"/>
        <v>71000</v>
      </c>
      <c r="AF28" s="5">
        <f t="shared" si="4"/>
        <v>1</v>
      </c>
    </row>
    <row r="29">
      <c r="D29" s="15" t="s">
        <v>7</v>
      </c>
      <c r="M29" s="13" t="s">
        <v>20</v>
      </c>
      <c r="W29" s="5">
        <v>40.0</v>
      </c>
      <c r="X29" s="14">
        <v>25.0</v>
      </c>
      <c r="AA29" s="5" t="str">
        <f t="shared" si="2"/>
        <v/>
      </c>
      <c r="AB29" s="5" t="str">
        <f t="shared" ref="AB29:AE29" si="10">IF(AA29&lt;&gt;"",E13,"")</f>
        <v/>
      </c>
      <c r="AC29" s="5" t="str">
        <f t="shared" si="10"/>
        <v/>
      </c>
      <c r="AD29" s="5" t="str">
        <f t="shared" si="10"/>
        <v/>
      </c>
      <c r="AE29" s="5" t="str">
        <f t="shared" si="10"/>
        <v/>
      </c>
      <c r="AF29" s="5" t="str">
        <f t="shared" si="4"/>
        <v/>
      </c>
    </row>
    <row r="30">
      <c r="D30" s="4" t="s">
        <v>20</v>
      </c>
      <c r="M30" s="14">
        <f>M6</f>
        <v>100</v>
      </c>
      <c r="W30" s="5">
        <v>45.0</v>
      </c>
      <c r="X30" s="14">
        <v>100.0</v>
      </c>
      <c r="AA30" s="5" t="str">
        <f t="shared" si="2"/>
        <v/>
      </c>
      <c r="AB30" s="5" t="str">
        <f t="shared" ref="AB30:AE30" si="11">IF(AA30&lt;&gt;"",E14,"")</f>
        <v/>
      </c>
      <c r="AC30" s="5" t="str">
        <f t="shared" si="11"/>
        <v/>
      </c>
      <c r="AD30" s="5" t="str">
        <f t="shared" si="11"/>
        <v/>
      </c>
      <c r="AE30" s="5" t="str">
        <f t="shared" si="11"/>
        <v/>
      </c>
      <c r="AF30" s="5" t="str">
        <f t="shared" si="4"/>
        <v/>
      </c>
    </row>
    <row r="31">
      <c r="D31" s="5">
        <f>+D6</f>
        <v>5</v>
      </c>
      <c r="M31" s="14">
        <f>N6</f>
        <v>5</v>
      </c>
      <c r="W31" s="5">
        <v>50.0</v>
      </c>
      <c r="X31" s="14">
        <v>5.0</v>
      </c>
      <c r="AA31" s="5" t="str">
        <f t="shared" si="2"/>
        <v/>
      </c>
      <c r="AB31" s="5" t="str">
        <f t="shared" ref="AB31:AE31" si="12">IF(AA31&lt;&gt;"",E15,"")</f>
        <v/>
      </c>
      <c r="AC31" s="5" t="str">
        <f t="shared" si="12"/>
        <v/>
      </c>
      <c r="AD31" s="5" t="str">
        <f t="shared" si="12"/>
        <v/>
      </c>
      <c r="AE31" s="5" t="str">
        <f t="shared" si="12"/>
        <v/>
      </c>
      <c r="AF31" s="5" t="str">
        <f t="shared" si="4"/>
        <v/>
      </c>
    </row>
    <row r="32">
      <c r="D32" s="16">
        <f>+E6</f>
        <v>24</v>
      </c>
      <c r="M32" s="14">
        <f>O6</f>
        <v>3</v>
      </c>
      <c r="W32" s="5">
        <v>55.0</v>
      </c>
      <c r="X32" s="14">
        <v>35.0</v>
      </c>
      <c r="AA32" s="5" t="str">
        <f t="shared" si="2"/>
        <v/>
      </c>
      <c r="AB32" s="5" t="str">
        <f t="shared" ref="AB32:AE32" si="13">IF(AA32&lt;&gt;"",E16,"")</f>
        <v/>
      </c>
      <c r="AC32" s="5" t="str">
        <f t="shared" si="13"/>
        <v/>
      </c>
      <c r="AD32" s="5" t="str">
        <f t="shared" si="13"/>
        <v/>
      </c>
      <c r="AE32" s="5" t="str">
        <f t="shared" si="13"/>
        <v/>
      </c>
      <c r="AF32" s="5" t="str">
        <f t="shared" si="4"/>
        <v/>
      </c>
    </row>
    <row r="33">
      <c r="D33" s="16">
        <f>+F6</f>
        <v>12</v>
      </c>
      <c r="M33" s="14">
        <f>P6</f>
        <v>8</v>
      </c>
      <c r="W33" s="5">
        <v>60.0</v>
      </c>
      <c r="X33" s="14">
        <v>25.0</v>
      </c>
      <c r="AA33" s="5" t="str">
        <f t="shared" si="2"/>
        <v/>
      </c>
      <c r="AB33" s="5" t="str">
        <f t="shared" ref="AB33:AE33" si="14">IF(AA33&lt;&gt;"",E17,"")</f>
        <v/>
      </c>
      <c r="AC33" s="5" t="str">
        <f t="shared" si="14"/>
        <v/>
      </c>
      <c r="AD33" s="5" t="str">
        <f t="shared" si="14"/>
        <v/>
      </c>
      <c r="AE33" s="5" t="str">
        <f t="shared" si="14"/>
        <v/>
      </c>
      <c r="AF33" s="5" t="str">
        <f t="shared" si="4"/>
        <v/>
      </c>
    </row>
    <row r="34">
      <c r="D34" s="16">
        <f>+G6</f>
        <v>1924</v>
      </c>
      <c r="M34" s="14">
        <f>Q6</f>
        <v>10</v>
      </c>
      <c r="W34" s="5">
        <v>65.0</v>
      </c>
      <c r="X34" s="14">
        <v>5.0</v>
      </c>
      <c r="AA34" s="5" t="str">
        <f t="shared" si="2"/>
        <v/>
      </c>
      <c r="AB34" s="5" t="str">
        <f t="shared" ref="AB34:AE34" si="15">IF(AA34&lt;&gt;"",E18,"")</f>
        <v/>
      </c>
      <c r="AC34" s="5" t="str">
        <f t="shared" si="15"/>
        <v/>
      </c>
      <c r="AD34" s="5" t="str">
        <f t="shared" si="15"/>
        <v/>
      </c>
      <c r="AE34" s="5" t="str">
        <f t="shared" si="15"/>
        <v/>
      </c>
      <c r="AF34" s="5" t="str">
        <f t="shared" si="4"/>
        <v/>
      </c>
    </row>
    <row r="35">
      <c r="D35" s="16">
        <f>+H6</f>
        <v>11000</v>
      </c>
      <c r="M35" s="14">
        <f>R6</f>
        <v>2020</v>
      </c>
      <c r="W35" s="5">
        <v>70.0</v>
      </c>
      <c r="X35" s="14">
        <v>100.0</v>
      </c>
      <c r="AA35" s="5" t="str">
        <f t="shared" si="2"/>
        <v/>
      </c>
      <c r="AB35" s="5" t="str">
        <f t="shared" ref="AB35:AE35" si="16">IF(AA35&lt;&gt;"",E19,"")</f>
        <v/>
      </c>
      <c r="AC35" s="5" t="str">
        <f t="shared" si="16"/>
        <v/>
      </c>
      <c r="AD35" s="5" t="str">
        <f t="shared" si="16"/>
        <v/>
      </c>
      <c r="AE35" s="5" t="str">
        <f t="shared" si="16"/>
        <v/>
      </c>
      <c r="AF35" s="5" t="str">
        <f t="shared" si="4"/>
        <v/>
      </c>
    </row>
    <row r="36">
      <c r="D36" s="16">
        <f>+I6</f>
        <v>166689</v>
      </c>
      <c r="M36" s="14">
        <f>S6</f>
        <v>19400</v>
      </c>
      <c r="W36" s="5">
        <v>75.0</v>
      </c>
      <c r="X36" s="14">
        <v>35.0</v>
      </c>
      <c r="AA36" s="5" t="str">
        <f t="shared" si="2"/>
        <v/>
      </c>
      <c r="AB36" s="5" t="str">
        <f t="shared" ref="AB36:AE36" si="17">IF(AA36&lt;&gt;"",E20,"")</f>
        <v/>
      </c>
      <c r="AC36" s="5" t="str">
        <f t="shared" si="17"/>
        <v/>
      </c>
      <c r="AD36" s="5" t="str">
        <f t="shared" si="17"/>
        <v/>
      </c>
      <c r="AE36" s="5" t="str">
        <f t="shared" si="17"/>
        <v/>
      </c>
      <c r="AF36" s="5" t="str">
        <f t="shared" si="4"/>
        <v/>
      </c>
    </row>
    <row r="37">
      <c r="D37" s="16">
        <f>+D7</f>
        <v>10</v>
      </c>
      <c r="M37" s="14">
        <f>M7</f>
        <v>200</v>
      </c>
      <c r="W37" s="5">
        <v>80.0</v>
      </c>
      <c r="X37" s="14">
        <v>25.0</v>
      </c>
      <c r="AA37" s="5" t="str">
        <f t="shared" si="2"/>
        <v/>
      </c>
      <c r="AB37" s="5" t="str">
        <f t="shared" ref="AB37:AE37" si="18">IF(AA37&lt;&gt;"",E21,"")</f>
        <v/>
      </c>
      <c r="AC37" s="5" t="str">
        <f t="shared" si="18"/>
        <v/>
      </c>
      <c r="AD37" s="5" t="str">
        <f t="shared" si="18"/>
        <v/>
      </c>
      <c r="AE37" s="5" t="str">
        <f t="shared" si="18"/>
        <v/>
      </c>
      <c r="AF37" s="5" t="str">
        <f t="shared" si="4"/>
        <v/>
      </c>
    </row>
    <row r="38">
      <c r="D38" s="16">
        <f>+E7</f>
        <v>25</v>
      </c>
      <c r="M38" s="14">
        <f>N7</f>
        <v>25</v>
      </c>
      <c r="W38" s="5">
        <v>85.0</v>
      </c>
      <c r="X38" s="14">
        <v>35.0</v>
      </c>
      <c r="AA38" s="5" t="str">
        <f t="shared" si="2"/>
        <v/>
      </c>
      <c r="AB38" s="5" t="str">
        <f t="shared" ref="AB38:AE38" si="19">IF(AA38&lt;&gt;"",E22,"")</f>
        <v/>
      </c>
      <c r="AC38" s="5" t="str">
        <f t="shared" si="19"/>
        <v/>
      </c>
      <c r="AD38" s="5" t="str">
        <f t="shared" si="19"/>
        <v/>
      </c>
      <c r="AE38" s="5" t="str">
        <f t="shared" si="19"/>
        <v/>
      </c>
      <c r="AF38" s="5" t="str">
        <f t="shared" si="4"/>
        <v/>
      </c>
    </row>
    <row r="39">
      <c r="D39" s="16">
        <f>+F7</f>
        <v>2</v>
      </c>
      <c r="M39" s="14">
        <f>O7</f>
        <v>1</v>
      </c>
      <c r="W39" s="5">
        <v>90.0</v>
      </c>
      <c r="X39" s="14">
        <v>34.0</v>
      </c>
      <c r="AA39" s="5" t="str">
        <f t="shared" si="2"/>
        <v/>
      </c>
      <c r="AB39" s="5" t="str">
        <f t="shared" ref="AB39:AE39" si="20">IF(AA39&lt;&gt;"",E23,"")</f>
        <v/>
      </c>
      <c r="AC39" s="5" t="str">
        <f t="shared" si="20"/>
        <v/>
      </c>
      <c r="AD39" s="5" t="str">
        <f t="shared" si="20"/>
        <v/>
      </c>
      <c r="AE39" s="5" t="str">
        <f t="shared" si="20"/>
        <v/>
      </c>
      <c r="AF39" s="5" t="str">
        <f t="shared" si="4"/>
        <v/>
      </c>
    </row>
    <row r="40">
      <c r="D40" s="16">
        <f>+G7</f>
        <v>1911</v>
      </c>
      <c r="M40" s="14">
        <f>P7</f>
        <v>21</v>
      </c>
      <c r="W40" s="5">
        <v>95.0</v>
      </c>
      <c r="X40" s="14">
        <v>25.0</v>
      </c>
      <c r="AA40" s="5" t="str">
        <f t="shared" si="2"/>
        <v/>
      </c>
      <c r="AB40" s="5" t="str">
        <f t="shared" ref="AB40:AE40" si="21">IF(AA40&lt;&gt;"",E24,"")</f>
        <v/>
      </c>
      <c r="AC40" s="5" t="str">
        <f t="shared" si="21"/>
        <v/>
      </c>
      <c r="AD40" s="5" t="str">
        <f t="shared" si="21"/>
        <v/>
      </c>
      <c r="AE40" s="5" t="str">
        <f t="shared" si="21"/>
        <v/>
      </c>
      <c r="AF40" s="5" t="str">
        <f t="shared" si="4"/>
        <v/>
      </c>
    </row>
    <row r="41">
      <c r="D41" s="16">
        <f>+H7</f>
        <v>21000</v>
      </c>
      <c r="M41" s="14">
        <f>Q7</f>
        <v>9</v>
      </c>
      <c r="W41" s="5">
        <v>100.0</v>
      </c>
      <c r="X41" s="14">
        <v>34.0</v>
      </c>
      <c r="AA41" s="5">
        <f t="shared" si="2"/>
        <v>100</v>
      </c>
      <c r="AB41" s="5">
        <f t="shared" ref="AB41:AE41" si="22">IF(AA41&lt;&gt;"",E25,"")</f>
        <v>27</v>
      </c>
      <c r="AC41" s="5">
        <f t="shared" si="22"/>
        <v>3</v>
      </c>
      <c r="AD41" s="5">
        <f t="shared" si="22"/>
        <v>1941</v>
      </c>
      <c r="AE41" s="5">
        <f t="shared" si="22"/>
        <v>201000</v>
      </c>
      <c r="AF41" s="5">
        <f t="shared" si="4"/>
        <v>1</v>
      </c>
    </row>
    <row r="42">
      <c r="D42" s="16">
        <f>+I7</f>
        <v>151990</v>
      </c>
      <c r="M42" s="14">
        <f>R7</f>
        <v>2024</v>
      </c>
    </row>
    <row r="43">
      <c r="D43" s="16">
        <f>+D8</f>
        <v>15</v>
      </c>
      <c r="M43" s="14">
        <f>S7</f>
        <v>16991</v>
      </c>
    </row>
    <row r="44">
      <c r="D44" s="16">
        <f>+E8</f>
        <v>31</v>
      </c>
      <c r="M44" s="14">
        <f>M8</f>
        <v>300</v>
      </c>
    </row>
    <row r="45">
      <c r="D45" s="16">
        <f>+F8</f>
        <v>1</v>
      </c>
      <c r="M45" s="14">
        <f>N8</f>
        <v>5</v>
      </c>
      <c r="AB45" s="1" t="s">
        <v>0</v>
      </c>
      <c r="AC45" s="2"/>
      <c r="AD45" s="3"/>
      <c r="AF45" s="42"/>
    </row>
    <row r="46">
      <c r="D46" s="16">
        <f>+G8</f>
        <v>2024</v>
      </c>
      <c r="M46" s="14">
        <f>O8</f>
        <v>3</v>
      </c>
      <c r="W46" s="4" t="s">
        <v>13</v>
      </c>
      <c r="AA46" s="4" t="s">
        <v>13</v>
      </c>
      <c r="AB46" s="4" t="s">
        <v>1</v>
      </c>
      <c r="AC46" s="4" t="s">
        <v>2</v>
      </c>
      <c r="AD46" s="4" t="s">
        <v>3</v>
      </c>
      <c r="AE46" s="4" t="s">
        <v>4</v>
      </c>
      <c r="AF46" s="4" t="s">
        <v>15</v>
      </c>
    </row>
    <row r="47">
      <c r="D47" s="16">
        <f>+H8</f>
        <v>31000</v>
      </c>
      <c r="M47" s="14">
        <f>P8</f>
        <v>28</v>
      </c>
      <c r="W47" s="5">
        <v>5.0</v>
      </c>
      <c r="AA47" s="5">
        <f t="shared" ref="AA47:AC47" si="23">IF(AB47&lt;&gt;"",D6,"")</f>
        <v>5</v>
      </c>
      <c r="AB47" s="5">
        <f t="shared" si="23"/>
        <v>24</v>
      </c>
      <c r="AC47" s="5">
        <f t="shared" si="23"/>
        <v>12</v>
      </c>
      <c r="AD47" s="5">
        <f t="shared" ref="AD47:AD66" si="25">IF(G6&lt;&gt;2024,G6,"")</f>
        <v>1924</v>
      </c>
      <c r="AE47" s="5">
        <f t="shared" ref="AE47:AE66" si="26">IF(AD47&lt;&gt;"",H6,"")</f>
        <v>11000</v>
      </c>
      <c r="AF47" s="5">
        <f t="shared" ref="AF47:AF66" si="27">IF(AE47&lt;&gt;"",J6,"")</f>
        <v>1</v>
      </c>
    </row>
    <row r="48">
      <c r="D48" s="16">
        <f>+I8</f>
        <v>155022</v>
      </c>
      <c r="M48" s="14">
        <f>Q8</f>
        <v>3</v>
      </c>
      <c r="W48" s="5">
        <v>10.0</v>
      </c>
      <c r="AA48" s="5">
        <f t="shared" ref="AA48:AC48" si="24">IF(AB48&lt;&gt;"",D7,"")</f>
        <v>10</v>
      </c>
      <c r="AB48" s="5">
        <f t="shared" si="24"/>
        <v>25</v>
      </c>
      <c r="AC48" s="5">
        <f t="shared" si="24"/>
        <v>2</v>
      </c>
      <c r="AD48" s="5">
        <f t="shared" si="25"/>
        <v>1911</v>
      </c>
      <c r="AE48" s="5">
        <f t="shared" si="26"/>
        <v>21000</v>
      </c>
      <c r="AF48" s="5">
        <f t="shared" si="27"/>
        <v>1</v>
      </c>
    </row>
    <row r="49">
      <c r="D49" s="16">
        <f>+D9</f>
        <v>20</v>
      </c>
      <c r="M49" s="14">
        <f>R8</f>
        <v>2021</v>
      </c>
      <c r="W49" s="5">
        <v>15.0</v>
      </c>
      <c r="AA49" s="5" t="str">
        <f t="shared" ref="AA49:AC49" si="28">IF(AB49&lt;&gt;"",D8,"")</f>
        <v/>
      </c>
      <c r="AB49" s="5" t="str">
        <f t="shared" si="28"/>
        <v/>
      </c>
      <c r="AC49" s="5" t="str">
        <f t="shared" si="28"/>
        <v/>
      </c>
      <c r="AD49" s="5" t="str">
        <f t="shared" si="25"/>
        <v/>
      </c>
      <c r="AE49" s="5" t="str">
        <f t="shared" si="26"/>
        <v/>
      </c>
      <c r="AF49" s="5" t="str">
        <f t="shared" si="27"/>
        <v/>
      </c>
    </row>
    <row r="50">
      <c r="D50" s="16">
        <f>+E9</f>
        <v>26</v>
      </c>
      <c r="M50" s="14">
        <f>S8</f>
        <v>10242</v>
      </c>
      <c r="W50" s="5">
        <v>20.0</v>
      </c>
      <c r="AA50" s="5">
        <f t="shared" ref="AA50:AC50" si="29">IF(AB50&lt;&gt;"",D9,"")</f>
        <v>20</v>
      </c>
      <c r="AB50" s="5">
        <f t="shared" si="29"/>
        <v>26</v>
      </c>
      <c r="AC50" s="5">
        <f t="shared" si="29"/>
        <v>2</v>
      </c>
      <c r="AD50" s="5">
        <f t="shared" si="25"/>
        <v>1974</v>
      </c>
      <c r="AE50" s="5">
        <f t="shared" si="26"/>
        <v>41000</v>
      </c>
      <c r="AF50" s="5">
        <f t="shared" si="27"/>
        <v>1</v>
      </c>
    </row>
    <row r="51">
      <c r="D51" s="16">
        <f>+F9</f>
        <v>2</v>
      </c>
      <c r="M51" s="14">
        <f>M9</f>
        <v>400</v>
      </c>
      <c r="W51" s="5">
        <v>25.0</v>
      </c>
      <c r="AA51" s="5">
        <f t="shared" ref="AA51:AC51" si="30">IF(AB51&lt;&gt;"",D10,"")</f>
        <v>25</v>
      </c>
      <c r="AB51" s="5">
        <f t="shared" si="30"/>
        <v>14</v>
      </c>
      <c r="AC51" s="5">
        <f t="shared" si="30"/>
        <v>4</v>
      </c>
      <c r="AD51" s="5">
        <f t="shared" si="25"/>
        <v>1966</v>
      </c>
      <c r="AE51" s="5">
        <f t="shared" si="26"/>
        <v>51000</v>
      </c>
      <c r="AF51" s="5">
        <f t="shared" si="27"/>
        <v>1</v>
      </c>
    </row>
    <row r="52">
      <c r="D52" s="16">
        <f>+G9</f>
        <v>1974</v>
      </c>
      <c r="M52" s="14">
        <f>N9</f>
        <v>100</v>
      </c>
      <c r="W52" s="5">
        <v>30.0</v>
      </c>
      <c r="AA52" s="5">
        <f t="shared" ref="AA52:AC52" si="31">IF(AB52&lt;&gt;"",D11,"")</f>
        <v>30</v>
      </c>
      <c r="AB52" s="5">
        <f t="shared" si="31"/>
        <v>20</v>
      </c>
      <c r="AC52" s="5">
        <f t="shared" si="31"/>
        <v>5</v>
      </c>
      <c r="AD52" s="5">
        <f t="shared" si="25"/>
        <v>1986</v>
      </c>
      <c r="AE52" s="5">
        <f t="shared" si="26"/>
        <v>61000</v>
      </c>
      <c r="AF52" s="5">
        <f t="shared" si="27"/>
        <v>1</v>
      </c>
    </row>
    <row r="53">
      <c r="D53" s="16">
        <f>+H9</f>
        <v>41000</v>
      </c>
      <c r="M53" s="14">
        <f>O9</f>
        <v>1</v>
      </c>
      <c r="W53" s="5">
        <v>35.0</v>
      </c>
      <c r="AA53" s="5">
        <f t="shared" ref="AA53:AC53" si="32">IF(AB53&lt;&gt;"",D12,"")</f>
        <v>35</v>
      </c>
      <c r="AB53" s="5">
        <f t="shared" si="32"/>
        <v>16</v>
      </c>
      <c r="AC53" s="5">
        <f t="shared" si="32"/>
        <v>7</v>
      </c>
      <c r="AD53" s="5">
        <f t="shared" si="25"/>
        <v>1935</v>
      </c>
      <c r="AE53" s="5">
        <f t="shared" si="26"/>
        <v>71000</v>
      </c>
      <c r="AF53" s="5">
        <f t="shared" si="27"/>
        <v>1</v>
      </c>
    </row>
    <row r="54">
      <c r="D54" s="16">
        <f>+I9</f>
        <v>150194</v>
      </c>
      <c r="M54" s="14">
        <f>P9</f>
        <v>27</v>
      </c>
      <c r="W54" s="5">
        <v>40.0</v>
      </c>
      <c r="AA54" s="5">
        <f t="shared" ref="AA54:AC54" si="33">IF(AB54&lt;&gt;"",D13,"")</f>
        <v>40</v>
      </c>
      <c r="AB54" s="5">
        <f t="shared" si="33"/>
        <v>28</v>
      </c>
      <c r="AC54" s="5">
        <f t="shared" si="33"/>
        <v>3</v>
      </c>
      <c r="AD54" s="5">
        <f t="shared" si="25"/>
        <v>1935</v>
      </c>
      <c r="AE54" s="5">
        <f t="shared" si="26"/>
        <v>81000</v>
      </c>
      <c r="AF54" s="5">
        <f t="shared" si="27"/>
        <v>1</v>
      </c>
    </row>
    <row r="55">
      <c r="D55" s="16">
        <f>+D10</f>
        <v>25</v>
      </c>
      <c r="M55" s="14">
        <f>Q9</f>
        <v>1</v>
      </c>
      <c r="W55" s="5">
        <v>45.0</v>
      </c>
      <c r="AA55" s="5">
        <f t="shared" ref="AA55:AC55" si="34">IF(AB55&lt;&gt;"",D14,"")</f>
        <v>45</v>
      </c>
      <c r="AB55" s="5">
        <f t="shared" si="34"/>
        <v>3</v>
      </c>
      <c r="AC55" s="5">
        <f t="shared" si="34"/>
        <v>10</v>
      </c>
      <c r="AD55" s="5">
        <f t="shared" si="25"/>
        <v>2023</v>
      </c>
      <c r="AE55" s="5">
        <f t="shared" si="26"/>
        <v>91000</v>
      </c>
      <c r="AF55" s="5">
        <f t="shared" si="27"/>
        <v>1</v>
      </c>
    </row>
    <row r="56">
      <c r="D56" s="16">
        <f>+E10</f>
        <v>14</v>
      </c>
      <c r="M56" s="14">
        <f>R9</f>
        <v>2023</v>
      </c>
      <c r="W56" s="5">
        <v>50.0</v>
      </c>
      <c r="AA56" s="5">
        <f t="shared" ref="AA56:AC56" si="35">IF(AB56&lt;&gt;"",D15,"")</f>
        <v>50</v>
      </c>
      <c r="AB56" s="5">
        <f t="shared" si="35"/>
        <v>4</v>
      </c>
      <c r="AC56" s="5">
        <f t="shared" si="35"/>
        <v>10</v>
      </c>
      <c r="AD56" s="5">
        <f t="shared" si="25"/>
        <v>1941</v>
      </c>
      <c r="AE56" s="5">
        <f t="shared" si="26"/>
        <v>101000</v>
      </c>
      <c r="AF56" s="5">
        <f t="shared" si="27"/>
        <v>1</v>
      </c>
    </row>
    <row r="57">
      <c r="D57" s="16">
        <f>+F10</f>
        <v>4</v>
      </c>
      <c r="M57" s="14">
        <f>S9</f>
        <v>13588</v>
      </c>
      <c r="W57" s="5">
        <v>55.0</v>
      </c>
      <c r="AA57" s="5">
        <f t="shared" ref="AA57:AC57" si="36">IF(AB57&lt;&gt;"",D16,"")</f>
        <v>55</v>
      </c>
      <c r="AB57" s="5">
        <f t="shared" si="36"/>
        <v>5</v>
      </c>
      <c r="AC57" s="5">
        <f t="shared" si="36"/>
        <v>9</v>
      </c>
      <c r="AD57" s="5">
        <f t="shared" si="25"/>
        <v>1900</v>
      </c>
      <c r="AE57" s="5">
        <f t="shared" si="26"/>
        <v>111000</v>
      </c>
      <c r="AF57" s="5">
        <f t="shared" si="27"/>
        <v>1</v>
      </c>
    </row>
    <row r="58">
      <c r="D58" s="16">
        <f>+G10</f>
        <v>1966</v>
      </c>
      <c r="M58" s="14">
        <f>M10</f>
        <v>500</v>
      </c>
      <c r="W58" s="5">
        <v>60.0</v>
      </c>
      <c r="AA58" s="5">
        <f t="shared" ref="AA58:AC58" si="37">IF(AB58&lt;&gt;"",D17,"")</f>
        <v>60</v>
      </c>
      <c r="AB58" s="5">
        <f t="shared" si="37"/>
        <v>11</v>
      </c>
      <c r="AC58" s="5">
        <f t="shared" si="37"/>
        <v>4</v>
      </c>
      <c r="AD58" s="5">
        <f t="shared" si="25"/>
        <v>1917</v>
      </c>
      <c r="AE58" s="5">
        <f t="shared" si="26"/>
        <v>121000</v>
      </c>
      <c r="AF58" s="5">
        <f t="shared" si="27"/>
        <v>1</v>
      </c>
    </row>
    <row r="59">
      <c r="D59" s="16">
        <f>+H10</f>
        <v>51000</v>
      </c>
      <c r="M59" s="14">
        <f>N10</f>
        <v>5</v>
      </c>
      <c r="W59" s="5">
        <v>65.0</v>
      </c>
      <c r="AA59" s="5">
        <f t="shared" ref="AA59:AC59" si="38">IF(AB59&lt;&gt;"",D18,"")</f>
        <v>65</v>
      </c>
      <c r="AB59" s="5">
        <f t="shared" si="38"/>
        <v>24</v>
      </c>
      <c r="AC59" s="5">
        <f t="shared" si="38"/>
        <v>2</v>
      </c>
      <c r="AD59" s="5">
        <f t="shared" si="25"/>
        <v>2016</v>
      </c>
      <c r="AE59" s="5">
        <f t="shared" si="26"/>
        <v>131000</v>
      </c>
      <c r="AF59" s="5">
        <f t="shared" si="27"/>
        <v>1</v>
      </c>
    </row>
    <row r="60">
      <c r="D60" s="16">
        <f>+I10</f>
        <v>106556</v>
      </c>
      <c r="M60" s="14">
        <f>O10</f>
        <v>3</v>
      </c>
      <c r="W60" s="5">
        <v>70.0</v>
      </c>
      <c r="AA60" s="5">
        <f t="shared" ref="AA60:AC60" si="39">IF(AB60&lt;&gt;"",D19,"")</f>
        <v>70</v>
      </c>
      <c r="AB60" s="5">
        <f t="shared" si="39"/>
        <v>26</v>
      </c>
      <c r="AC60" s="5">
        <f t="shared" si="39"/>
        <v>7</v>
      </c>
      <c r="AD60" s="5">
        <f t="shared" si="25"/>
        <v>1960</v>
      </c>
      <c r="AE60" s="5">
        <f t="shared" si="26"/>
        <v>141000</v>
      </c>
      <c r="AF60" s="5">
        <f t="shared" si="27"/>
        <v>1</v>
      </c>
    </row>
    <row r="61">
      <c r="D61" s="16">
        <f>+D11</f>
        <v>30</v>
      </c>
      <c r="M61" s="14">
        <f>P10</f>
        <v>27</v>
      </c>
      <c r="W61" s="5">
        <v>75.0</v>
      </c>
      <c r="AA61" s="5">
        <f t="shared" ref="AA61:AC61" si="40">IF(AB61&lt;&gt;"",D20,"")</f>
        <v>75</v>
      </c>
      <c r="AB61" s="5">
        <f t="shared" si="40"/>
        <v>8</v>
      </c>
      <c r="AC61" s="5">
        <f t="shared" si="40"/>
        <v>12</v>
      </c>
      <c r="AD61" s="5">
        <f t="shared" si="25"/>
        <v>1962</v>
      </c>
      <c r="AE61" s="5">
        <f t="shared" si="26"/>
        <v>151000</v>
      </c>
      <c r="AF61" s="5">
        <f t="shared" si="27"/>
        <v>1</v>
      </c>
    </row>
    <row r="62">
      <c r="D62" s="16">
        <f>+E11</f>
        <v>20</v>
      </c>
      <c r="M62" s="14">
        <f>Q10</f>
        <v>2</v>
      </c>
      <c r="W62" s="5">
        <v>80.0</v>
      </c>
      <c r="AA62" s="5">
        <f t="shared" ref="AA62:AC62" si="41">IF(AB62&lt;&gt;"",D21,"")</f>
        <v>80</v>
      </c>
      <c r="AB62" s="5">
        <f t="shared" si="41"/>
        <v>30</v>
      </c>
      <c r="AC62" s="5">
        <f t="shared" si="41"/>
        <v>1</v>
      </c>
      <c r="AD62" s="5">
        <f t="shared" si="25"/>
        <v>1914</v>
      </c>
      <c r="AE62" s="5">
        <f t="shared" si="26"/>
        <v>161000</v>
      </c>
      <c r="AF62" s="5">
        <f t="shared" si="27"/>
        <v>1</v>
      </c>
    </row>
    <row r="63">
      <c r="D63" s="16">
        <f>+F11</f>
        <v>5</v>
      </c>
      <c r="M63" s="14">
        <f>R10</f>
        <v>2021</v>
      </c>
      <c r="W63" s="5">
        <v>85.0</v>
      </c>
      <c r="AA63" s="5">
        <f t="shared" ref="AA63:AC63" si="42">IF(AB63&lt;&gt;"",D22,"")</f>
        <v>85</v>
      </c>
      <c r="AB63" s="5">
        <f t="shared" si="42"/>
        <v>11</v>
      </c>
      <c r="AC63" s="5">
        <f t="shared" si="42"/>
        <v>2</v>
      </c>
      <c r="AD63" s="5">
        <f t="shared" si="25"/>
        <v>1999</v>
      </c>
      <c r="AE63" s="5">
        <f t="shared" si="26"/>
        <v>171000</v>
      </c>
      <c r="AF63" s="5">
        <f t="shared" si="27"/>
        <v>1</v>
      </c>
    </row>
    <row r="64">
      <c r="D64" s="16">
        <f>+G11</f>
        <v>1986</v>
      </c>
      <c r="M64" s="14">
        <f>S10</f>
        <v>15003</v>
      </c>
      <c r="W64" s="5">
        <v>90.0</v>
      </c>
      <c r="AA64" s="5">
        <f t="shared" ref="AA64:AC64" si="43">IF(AB64&lt;&gt;"",D23,"")</f>
        <v>90</v>
      </c>
      <c r="AB64" s="5">
        <f t="shared" si="43"/>
        <v>14</v>
      </c>
      <c r="AC64" s="5">
        <f t="shared" si="43"/>
        <v>6</v>
      </c>
      <c r="AD64" s="5">
        <f t="shared" si="25"/>
        <v>1938</v>
      </c>
      <c r="AE64" s="5">
        <f t="shared" si="26"/>
        <v>181000</v>
      </c>
      <c r="AF64" s="5">
        <f t="shared" si="27"/>
        <v>1</v>
      </c>
    </row>
    <row r="65">
      <c r="D65" s="16">
        <f>+H11</f>
        <v>61000</v>
      </c>
      <c r="M65" s="14">
        <f>M11</f>
        <v>600</v>
      </c>
      <c r="W65" s="5">
        <v>95.0</v>
      </c>
      <c r="AA65" s="5">
        <f t="shared" ref="AA65:AC65" si="44">IF(AB65&lt;&gt;"",D24,"")</f>
        <v>95</v>
      </c>
      <c r="AB65" s="5">
        <f t="shared" si="44"/>
        <v>2</v>
      </c>
      <c r="AC65" s="5">
        <f t="shared" si="44"/>
        <v>8</v>
      </c>
      <c r="AD65" s="5">
        <f t="shared" si="25"/>
        <v>1976</v>
      </c>
      <c r="AE65" s="5">
        <f t="shared" si="26"/>
        <v>191000</v>
      </c>
      <c r="AF65" s="5">
        <f t="shared" si="27"/>
        <v>1</v>
      </c>
    </row>
    <row r="66">
      <c r="D66" s="16">
        <f>+I11</f>
        <v>188906</v>
      </c>
      <c r="M66" s="14">
        <f>N11</f>
        <v>35</v>
      </c>
      <c r="W66" s="5">
        <v>100.0</v>
      </c>
      <c r="AA66" s="5">
        <f t="shared" ref="AA66:AC66" si="45">IF(AB66&lt;&gt;"",D25,"")</f>
        <v>100</v>
      </c>
      <c r="AB66" s="5">
        <f t="shared" si="45"/>
        <v>27</v>
      </c>
      <c r="AC66" s="5">
        <f t="shared" si="45"/>
        <v>3</v>
      </c>
      <c r="AD66" s="5">
        <f t="shared" si="25"/>
        <v>1941</v>
      </c>
      <c r="AE66" s="5">
        <f t="shared" si="26"/>
        <v>201000</v>
      </c>
      <c r="AF66" s="5">
        <f t="shared" si="27"/>
        <v>1</v>
      </c>
    </row>
    <row r="67">
      <c r="D67" s="16">
        <f>+D12</f>
        <v>35</v>
      </c>
      <c r="M67" s="14">
        <f>O11</f>
        <v>3</v>
      </c>
    </row>
    <row r="68">
      <c r="D68" s="16">
        <f>+E12</f>
        <v>16</v>
      </c>
      <c r="M68" s="14">
        <f>P11</f>
        <v>2</v>
      </c>
    </row>
    <row r="69">
      <c r="D69" s="16">
        <f>+F12</f>
        <v>7</v>
      </c>
      <c r="M69" s="14">
        <f>Q11</f>
        <v>11</v>
      </c>
    </row>
    <row r="70">
      <c r="D70" s="16">
        <f>+G12</f>
        <v>1935</v>
      </c>
      <c r="M70" s="14">
        <f>R11</f>
        <v>2021</v>
      </c>
    </row>
    <row r="71">
      <c r="D71" s="16">
        <f>+H12</f>
        <v>71000</v>
      </c>
      <c r="M71" s="14">
        <f>S11</f>
        <v>13799</v>
      </c>
    </row>
    <row r="72">
      <c r="D72" s="16">
        <f>+I12</f>
        <v>109036</v>
      </c>
      <c r="M72" s="14">
        <f>M12</f>
        <v>700</v>
      </c>
    </row>
    <row r="73">
      <c r="D73" s="16">
        <f>+D13</f>
        <v>40</v>
      </c>
      <c r="M73" s="14">
        <f>N12</f>
        <v>5</v>
      </c>
    </row>
    <row r="74">
      <c r="D74" s="16">
        <f>+E13</f>
        <v>28</v>
      </c>
      <c r="M74" s="14">
        <f>O12</f>
        <v>1</v>
      </c>
    </row>
    <row r="75">
      <c r="D75" s="16">
        <f>+F13</f>
        <v>3</v>
      </c>
      <c r="M75" s="14">
        <f>P12</f>
        <v>23</v>
      </c>
    </row>
    <row r="76">
      <c r="D76" s="16">
        <f>+G13</f>
        <v>1935</v>
      </c>
      <c r="M76" s="14">
        <f>Q12</f>
        <v>9</v>
      </c>
    </row>
    <row r="77">
      <c r="D77" s="16">
        <f>+H13</f>
        <v>81000</v>
      </c>
      <c r="M77" s="14">
        <f>R12</f>
        <v>2024</v>
      </c>
    </row>
    <row r="78">
      <c r="D78" s="16">
        <f>+I13</f>
        <v>150219</v>
      </c>
      <c r="M78" s="14">
        <f>S12</f>
        <v>12336</v>
      </c>
    </row>
    <row r="79">
      <c r="D79" s="16">
        <f>+D14</f>
        <v>45</v>
      </c>
      <c r="M79" s="14">
        <f>M13</f>
        <v>800</v>
      </c>
    </row>
    <row r="80">
      <c r="D80" s="16">
        <f>+E14</f>
        <v>3</v>
      </c>
      <c r="M80" s="14">
        <f>N13</f>
        <v>25</v>
      </c>
    </row>
    <row r="81">
      <c r="D81" s="16">
        <f>+F14</f>
        <v>10</v>
      </c>
      <c r="M81" s="14">
        <f>O13</f>
        <v>3</v>
      </c>
    </row>
    <row r="82">
      <c r="D82" s="16">
        <f>+G14</f>
        <v>2023</v>
      </c>
      <c r="M82" s="14">
        <f>P13</f>
        <v>20</v>
      </c>
    </row>
    <row r="83">
      <c r="D83" s="16">
        <f>+H14</f>
        <v>91000</v>
      </c>
      <c r="M83" s="14">
        <f>Q13</f>
        <v>2</v>
      </c>
    </row>
    <row r="84">
      <c r="D84" s="16">
        <f>+I14</f>
        <v>163098</v>
      </c>
      <c r="M84" s="14">
        <f>R13</f>
        <v>2020</v>
      </c>
    </row>
    <row r="85">
      <c r="D85" s="16">
        <f>+D15</f>
        <v>50</v>
      </c>
      <c r="M85" s="14">
        <f>S13</f>
        <v>12680</v>
      </c>
    </row>
    <row r="86">
      <c r="D86" s="16">
        <f>+E15</f>
        <v>4</v>
      </c>
      <c r="M86" s="14">
        <f>M14</f>
        <v>900</v>
      </c>
    </row>
    <row r="87">
      <c r="D87" s="16">
        <f>+F15</f>
        <v>10</v>
      </c>
      <c r="M87" s="14">
        <f>N14</f>
        <v>100</v>
      </c>
    </row>
    <row r="88">
      <c r="D88" s="16">
        <f>+G15</f>
        <v>1941</v>
      </c>
      <c r="M88" s="14">
        <f>O14</f>
        <v>3</v>
      </c>
    </row>
    <row r="89">
      <c r="D89" s="16">
        <f>+H15</f>
        <v>101000</v>
      </c>
      <c r="M89" s="14">
        <f>P14</f>
        <v>13</v>
      </c>
    </row>
    <row r="90">
      <c r="D90" s="16">
        <f>+I15</f>
        <v>134884</v>
      </c>
      <c r="M90" s="14">
        <f>Q14</f>
        <v>6</v>
      </c>
    </row>
    <row r="91">
      <c r="D91" s="16">
        <f>+D16</f>
        <v>55</v>
      </c>
      <c r="M91" s="14">
        <f>R14</f>
        <v>2024</v>
      </c>
    </row>
    <row r="92">
      <c r="D92" s="16">
        <f>+E16</f>
        <v>5</v>
      </c>
      <c r="M92" s="14">
        <f>S14</f>
        <v>11137</v>
      </c>
    </row>
    <row r="93">
      <c r="D93" s="16">
        <f>+F16</f>
        <v>9</v>
      </c>
      <c r="M93" s="14">
        <f>M15</f>
        <v>1000</v>
      </c>
    </row>
    <row r="94">
      <c r="D94" s="16">
        <f>+G16</f>
        <v>1900</v>
      </c>
      <c r="M94" s="14">
        <f>N15</f>
        <v>5</v>
      </c>
    </row>
    <row r="95">
      <c r="D95" s="16">
        <f>+H16</f>
        <v>111000</v>
      </c>
      <c r="M95" s="14">
        <f>O15</f>
        <v>1</v>
      </c>
    </row>
    <row r="96">
      <c r="D96" s="16">
        <f>+I16</f>
        <v>186547</v>
      </c>
      <c r="M96" s="14">
        <f>P15</f>
        <v>17</v>
      </c>
    </row>
    <row r="97">
      <c r="D97" s="16">
        <f>+D17</f>
        <v>60</v>
      </c>
      <c r="M97" s="14">
        <f>Q15</f>
        <v>2</v>
      </c>
    </row>
    <row r="98">
      <c r="D98" s="16">
        <f>+E17</f>
        <v>11</v>
      </c>
      <c r="M98" s="14">
        <f>R15</f>
        <v>2022</v>
      </c>
    </row>
    <row r="99">
      <c r="D99" s="16">
        <f>+F17</f>
        <v>4</v>
      </c>
      <c r="M99" s="14">
        <f>S15</f>
        <v>18224</v>
      </c>
    </row>
    <row r="100">
      <c r="D100" s="16">
        <f>+G17</f>
        <v>1917</v>
      </c>
      <c r="M100" s="14">
        <f>M16</f>
        <v>1100</v>
      </c>
    </row>
    <row r="101">
      <c r="D101" s="16">
        <f>+H17</f>
        <v>121000</v>
      </c>
      <c r="M101" s="14">
        <f>N16</f>
        <v>35</v>
      </c>
    </row>
    <row r="102">
      <c r="D102" s="16">
        <f>+I17</f>
        <v>181537</v>
      </c>
      <c r="M102" s="14">
        <f>O16</f>
        <v>1</v>
      </c>
    </row>
    <row r="103">
      <c r="D103" s="16">
        <f>+D18</f>
        <v>65</v>
      </c>
      <c r="M103" s="14">
        <f>P16</f>
        <v>2</v>
      </c>
    </row>
    <row r="104">
      <c r="D104" s="16">
        <f>+E18</f>
        <v>24</v>
      </c>
      <c r="M104" s="14">
        <f>Q16</f>
        <v>8</v>
      </c>
    </row>
    <row r="105">
      <c r="D105" s="16">
        <f>+F18</f>
        <v>2</v>
      </c>
      <c r="M105" s="14">
        <f>R16</f>
        <v>2020</v>
      </c>
    </row>
    <row r="106">
      <c r="D106" s="16">
        <f>+G18</f>
        <v>2016</v>
      </c>
      <c r="M106" s="14">
        <f>S16</f>
        <v>14933</v>
      </c>
    </row>
    <row r="107">
      <c r="D107" s="16">
        <f>+H18</f>
        <v>131000</v>
      </c>
      <c r="M107" s="14">
        <f>M17</f>
        <v>1200</v>
      </c>
    </row>
    <row r="108">
      <c r="D108" s="16">
        <f>+I18</f>
        <v>155644</v>
      </c>
      <c r="M108" s="14">
        <f>N17</f>
        <v>25</v>
      </c>
    </row>
    <row r="109">
      <c r="D109" s="16">
        <f>+D19</f>
        <v>70</v>
      </c>
      <c r="M109" s="14">
        <f>O17</f>
        <v>1</v>
      </c>
    </row>
    <row r="110">
      <c r="D110" s="16">
        <f>+E19</f>
        <v>26</v>
      </c>
      <c r="M110" s="14">
        <f>P17</f>
        <v>7</v>
      </c>
    </row>
    <row r="111">
      <c r="D111" s="16">
        <f>+F19</f>
        <v>7</v>
      </c>
      <c r="M111" s="14">
        <f>Q17</f>
        <v>7</v>
      </c>
    </row>
    <row r="112">
      <c r="D112" s="16">
        <f>+G19</f>
        <v>1960</v>
      </c>
      <c r="M112" s="14">
        <f>R17</f>
        <v>2020</v>
      </c>
    </row>
    <row r="113">
      <c r="D113" s="16">
        <f>+H19</f>
        <v>141000</v>
      </c>
      <c r="M113" s="14">
        <f>S17</f>
        <v>14626</v>
      </c>
    </row>
    <row r="114">
      <c r="D114" s="16">
        <f>+I19</f>
        <v>185800</v>
      </c>
      <c r="M114" s="14">
        <f>M18</f>
        <v>1300</v>
      </c>
    </row>
    <row r="115">
      <c r="D115" s="16">
        <f>+D20</f>
        <v>75</v>
      </c>
      <c r="M115" s="14">
        <f>N18</f>
        <v>5</v>
      </c>
    </row>
    <row r="116">
      <c r="D116" s="16">
        <f>+E20</f>
        <v>8</v>
      </c>
      <c r="M116" s="14">
        <f>O18</f>
        <v>3</v>
      </c>
    </row>
    <row r="117">
      <c r="D117" s="16">
        <f>+F20</f>
        <v>12</v>
      </c>
      <c r="M117" s="14">
        <f>P18</f>
        <v>15</v>
      </c>
    </row>
    <row r="118">
      <c r="D118" s="16">
        <f>+G20</f>
        <v>1962</v>
      </c>
      <c r="M118" s="14">
        <f>Q18</f>
        <v>12</v>
      </c>
    </row>
    <row r="119">
      <c r="D119" s="16">
        <f>+H20</f>
        <v>151000</v>
      </c>
      <c r="M119" s="14">
        <f>R18</f>
        <v>2021</v>
      </c>
    </row>
    <row r="120">
      <c r="D120" s="16">
        <f>+I20</f>
        <v>114513</v>
      </c>
      <c r="M120" s="14">
        <f>S18</f>
        <v>17531</v>
      </c>
    </row>
    <row r="121">
      <c r="D121" s="16">
        <f>+D21</f>
        <v>80</v>
      </c>
      <c r="M121" s="14">
        <f>M19</f>
        <v>1400</v>
      </c>
    </row>
    <row r="122">
      <c r="D122" s="16">
        <f>+E21</f>
        <v>30</v>
      </c>
      <c r="M122" s="14">
        <f>N19</f>
        <v>100</v>
      </c>
    </row>
    <row r="123">
      <c r="D123" s="16">
        <f>+F21</f>
        <v>1</v>
      </c>
      <c r="M123" s="14">
        <f>O19</f>
        <v>3</v>
      </c>
    </row>
    <row r="124">
      <c r="D124" s="16">
        <f>+G21</f>
        <v>1914</v>
      </c>
      <c r="M124" s="14">
        <f>P19</f>
        <v>24</v>
      </c>
    </row>
    <row r="125">
      <c r="D125" s="16">
        <f>+H21</f>
        <v>161000</v>
      </c>
      <c r="M125" s="14">
        <f>Q19</f>
        <v>12</v>
      </c>
    </row>
    <row r="126">
      <c r="D126" s="16">
        <f>+I21</f>
        <v>143818</v>
      </c>
      <c r="M126" s="14">
        <f>R19</f>
        <v>2024</v>
      </c>
    </row>
    <row r="127">
      <c r="D127" s="16">
        <f>+D22</f>
        <v>85</v>
      </c>
      <c r="M127" s="14">
        <f>S19</f>
        <v>15017</v>
      </c>
    </row>
    <row r="128">
      <c r="D128" s="16">
        <f>+E22</f>
        <v>11</v>
      </c>
      <c r="M128" s="14">
        <f>M20</f>
        <v>1500</v>
      </c>
    </row>
    <row r="129">
      <c r="D129" s="16">
        <f>+F22</f>
        <v>2</v>
      </c>
      <c r="M129" s="14">
        <f>N20</f>
        <v>35</v>
      </c>
    </row>
    <row r="130">
      <c r="D130" s="16">
        <f>+G22</f>
        <v>1999</v>
      </c>
      <c r="M130" s="14">
        <f>O20</f>
        <v>3</v>
      </c>
    </row>
    <row r="131">
      <c r="D131" s="16">
        <f>+H22</f>
        <v>171000</v>
      </c>
      <c r="M131" s="14">
        <f>P20</f>
        <v>26</v>
      </c>
    </row>
    <row r="132">
      <c r="D132" s="16">
        <f>+I22</f>
        <v>158903</v>
      </c>
      <c r="M132" s="14">
        <f>Q20</f>
        <v>9</v>
      </c>
    </row>
    <row r="133">
      <c r="D133" s="16">
        <f>+D23</f>
        <v>90</v>
      </c>
      <c r="M133" s="14">
        <f>R20</f>
        <v>2022</v>
      </c>
    </row>
    <row r="134">
      <c r="D134" s="16">
        <f>+E23</f>
        <v>14</v>
      </c>
      <c r="M134" s="14">
        <f>S20</f>
        <v>15520</v>
      </c>
    </row>
    <row r="135">
      <c r="D135" s="16">
        <f>+F23</f>
        <v>6</v>
      </c>
      <c r="M135" s="14">
        <f>M21</f>
        <v>1600</v>
      </c>
    </row>
    <row r="136">
      <c r="D136" s="16">
        <f>+G23</f>
        <v>1938</v>
      </c>
      <c r="M136" s="14">
        <f>N21</f>
        <v>25</v>
      </c>
    </row>
    <row r="137">
      <c r="D137" s="16">
        <f>+H23</f>
        <v>181000</v>
      </c>
      <c r="M137" s="14">
        <f>O21</f>
        <v>3</v>
      </c>
    </row>
    <row r="138">
      <c r="D138" s="16">
        <f>+I23</f>
        <v>187577</v>
      </c>
      <c r="M138" s="14">
        <f>P21</f>
        <v>13</v>
      </c>
    </row>
    <row r="139">
      <c r="D139" s="16">
        <f>+D24</f>
        <v>95</v>
      </c>
      <c r="M139" s="14">
        <f>Q21</f>
        <v>12</v>
      </c>
    </row>
    <row r="140">
      <c r="D140" s="16">
        <f>+E24</f>
        <v>2</v>
      </c>
      <c r="M140" s="14">
        <f>R21</f>
        <v>2020</v>
      </c>
    </row>
    <row r="141">
      <c r="D141" s="16">
        <f>+F24</f>
        <v>8</v>
      </c>
      <c r="M141" s="14">
        <f>S21</f>
        <v>15715</v>
      </c>
    </row>
    <row r="142">
      <c r="D142" s="16">
        <f>+G24</f>
        <v>1976</v>
      </c>
      <c r="M142" s="14">
        <f>M22</f>
        <v>1700</v>
      </c>
    </row>
    <row r="143">
      <c r="D143" s="16">
        <f>+H24</f>
        <v>191000</v>
      </c>
      <c r="M143" s="14">
        <f>N22</f>
        <v>35</v>
      </c>
    </row>
    <row r="144">
      <c r="D144" s="16">
        <f>+I24</f>
        <v>159280</v>
      </c>
      <c r="M144" s="14">
        <f>O22</f>
        <v>2</v>
      </c>
    </row>
    <row r="145">
      <c r="D145" s="16">
        <f>+D25</f>
        <v>100</v>
      </c>
      <c r="M145" s="14">
        <f>P22</f>
        <v>24</v>
      </c>
    </row>
    <row r="146">
      <c r="D146" s="16">
        <f>+E25</f>
        <v>27</v>
      </c>
      <c r="M146" s="14">
        <f>Q22</f>
        <v>12</v>
      </c>
    </row>
    <row r="147">
      <c r="D147" s="16">
        <f>+F25</f>
        <v>3</v>
      </c>
      <c r="M147" s="14">
        <f>R22</f>
        <v>2021</v>
      </c>
    </row>
    <row r="148">
      <c r="D148" s="16">
        <f>+G25</f>
        <v>1941</v>
      </c>
      <c r="M148" s="14">
        <f>S22</f>
        <v>15740</v>
      </c>
    </row>
    <row r="149">
      <c r="D149" s="16">
        <f>+H25</f>
        <v>201000</v>
      </c>
      <c r="M149" s="14">
        <f>M23</f>
        <v>1800</v>
      </c>
    </row>
    <row r="150">
      <c r="D150" s="16">
        <f>+I25</f>
        <v>145867</v>
      </c>
      <c r="M150" s="14">
        <f>N23</f>
        <v>34</v>
      </c>
    </row>
    <row r="151">
      <c r="M151" s="14">
        <f>O23</f>
        <v>3</v>
      </c>
    </row>
    <row r="152">
      <c r="M152" s="14">
        <f>P23</f>
        <v>25</v>
      </c>
    </row>
    <row r="153">
      <c r="M153" s="14">
        <f>Q23</f>
        <v>7</v>
      </c>
    </row>
    <row r="154">
      <c r="M154" s="14">
        <f>R23</f>
        <v>2020</v>
      </c>
    </row>
    <row r="155">
      <c r="M155" s="14">
        <f>S23</f>
        <v>14721</v>
      </c>
    </row>
    <row r="156">
      <c r="M156" s="14">
        <f>M24</f>
        <v>1900</v>
      </c>
    </row>
    <row r="157">
      <c r="M157" s="14">
        <f>N24</f>
        <v>25</v>
      </c>
    </row>
    <row r="158">
      <c r="M158" s="14">
        <f>O24</f>
        <v>3</v>
      </c>
    </row>
    <row r="159">
      <c r="M159" s="14">
        <f>P24</f>
        <v>20</v>
      </c>
    </row>
    <row r="160">
      <c r="M160" s="14">
        <f>Q24</f>
        <v>12</v>
      </c>
    </row>
    <row r="161">
      <c r="M161" s="14">
        <f>R24</f>
        <v>2023</v>
      </c>
    </row>
    <row r="162">
      <c r="M162" s="14">
        <f>S24</f>
        <v>11362</v>
      </c>
    </row>
    <row r="163">
      <c r="M163" s="14">
        <f>M25</f>
        <v>2000</v>
      </c>
    </row>
    <row r="164">
      <c r="M164" s="14">
        <f>N25</f>
        <v>34</v>
      </c>
    </row>
    <row r="165">
      <c r="M165" s="14">
        <f>O25</f>
        <v>3</v>
      </c>
    </row>
    <row r="166">
      <c r="M166" s="14">
        <f>P25</f>
        <v>20</v>
      </c>
    </row>
    <row r="167">
      <c r="M167" s="14">
        <f>Q25</f>
        <v>6</v>
      </c>
    </row>
    <row r="168">
      <c r="M168" s="14">
        <f>R25</f>
        <v>2021</v>
      </c>
    </row>
    <row r="169">
      <c r="M169" s="14">
        <f>S25</f>
        <v>11442</v>
      </c>
    </row>
  </sheetData>
  <mergeCells count="4">
    <mergeCell ref="E4:G4"/>
    <mergeCell ref="P4:R4"/>
    <mergeCell ref="AB20:AD20"/>
    <mergeCell ref="AB45:AD45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4.38"/>
    <col customWidth="1" min="13" max="13" width="14.13"/>
    <col customWidth="1" min="14" max="14" width="14.38"/>
    <col customWidth="1" min="15" max="15" width="15.88"/>
    <col customWidth="1" min="17" max="17" width="13.25"/>
    <col customWidth="1" min="19" max="19" width="13.25"/>
    <col customWidth="1" min="33" max="33" width="24.13"/>
    <col customWidth="1" min="42" max="42" width="22.0"/>
  </cols>
  <sheetData>
    <row r="3">
      <c r="D3" s="9" t="s">
        <v>7</v>
      </c>
    </row>
    <row r="4">
      <c r="E4" s="1" t="s">
        <v>0</v>
      </c>
      <c r="F4" s="2"/>
      <c r="G4" s="3"/>
      <c r="M4" s="9" t="s">
        <v>9</v>
      </c>
      <c r="P4" s="11" t="s">
        <v>11</v>
      </c>
      <c r="Q4" s="2"/>
      <c r="R4" s="3"/>
    </row>
    <row r="5">
      <c r="C5" s="12" t="s">
        <v>12</v>
      </c>
      <c r="D5" s="4" t="s">
        <v>13</v>
      </c>
      <c r="E5" s="4" t="s">
        <v>1</v>
      </c>
      <c r="F5" s="4" t="s">
        <v>2</v>
      </c>
      <c r="G5" s="4" t="s">
        <v>3</v>
      </c>
      <c r="H5" s="4" t="s">
        <v>4</v>
      </c>
      <c r="I5" s="4" t="s">
        <v>14</v>
      </c>
      <c r="J5" s="4" t="s">
        <v>15</v>
      </c>
      <c r="L5" s="12" t="s">
        <v>12</v>
      </c>
      <c r="M5" s="13" t="s">
        <v>16</v>
      </c>
      <c r="N5" s="13" t="s">
        <v>17</v>
      </c>
      <c r="O5" s="13" t="s">
        <v>18</v>
      </c>
      <c r="P5" s="13" t="s">
        <v>1</v>
      </c>
      <c r="Q5" s="13" t="s">
        <v>2</v>
      </c>
      <c r="R5" s="13" t="s">
        <v>3</v>
      </c>
      <c r="S5" s="13" t="s">
        <v>19</v>
      </c>
      <c r="T5" s="13" t="s">
        <v>15</v>
      </c>
    </row>
    <row r="6">
      <c r="C6" s="6">
        <v>0.0</v>
      </c>
      <c r="D6" s="5">
        <v>5.0</v>
      </c>
      <c r="E6" s="5">
        <v>24.0</v>
      </c>
      <c r="F6" s="5">
        <v>12.0</v>
      </c>
      <c r="G6" s="5">
        <v>1924.0</v>
      </c>
      <c r="H6" s="5">
        <v>11000.0</v>
      </c>
      <c r="I6" s="5">
        <v>166689.0</v>
      </c>
      <c r="J6" s="5">
        <v>1.0</v>
      </c>
      <c r="L6" s="6">
        <v>0.0</v>
      </c>
      <c r="M6" s="14">
        <v>100.0</v>
      </c>
      <c r="N6" s="14">
        <v>5.0</v>
      </c>
      <c r="O6" s="14">
        <v>3.0</v>
      </c>
      <c r="P6" s="14">
        <v>8.0</v>
      </c>
      <c r="Q6" s="14">
        <v>10.0</v>
      </c>
      <c r="R6" s="14">
        <v>2020.0</v>
      </c>
      <c r="S6" s="14">
        <v>19400.0</v>
      </c>
      <c r="T6" s="14">
        <v>1.0</v>
      </c>
    </row>
    <row r="7">
      <c r="C7" s="6">
        <v>1.0</v>
      </c>
      <c r="D7" s="5">
        <v>10.0</v>
      </c>
      <c r="E7" s="5">
        <v>25.0</v>
      </c>
      <c r="F7" s="5">
        <v>2.0</v>
      </c>
      <c r="G7" s="5">
        <v>1911.0</v>
      </c>
      <c r="H7" s="5">
        <v>21000.0</v>
      </c>
      <c r="I7" s="5">
        <v>151990.0</v>
      </c>
      <c r="J7" s="5">
        <v>1.0</v>
      </c>
      <c r="L7" s="6">
        <v>1.0</v>
      </c>
      <c r="M7" s="14">
        <v>200.0</v>
      </c>
      <c r="N7" s="14">
        <v>25.0</v>
      </c>
      <c r="O7" s="14">
        <v>1.0</v>
      </c>
      <c r="P7" s="14">
        <v>21.0</v>
      </c>
      <c r="Q7" s="14">
        <v>9.0</v>
      </c>
      <c r="R7" s="14">
        <v>2024.0</v>
      </c>
      <c r="S7" s="14">
        <v>16991.0</v>
      </c>
      <c r="T7" s="14">
        <v>1.0</v>
      </c>
    </row>
    <row r="8">
      <c r="C8" s="6">
        <v>2.0</v>
      </c>
      <c r="D8" s="5">
        <v>15.0</v>
      </c>
      <c r="E8" s="5">
        <v>31.0</v>
      </c>
      <c r="F8" s="5">
        <v>1.0</v>
      </c>
      <c r="G8" s="5">
        <v>2024.0</v>
      </c>
      <c r="H8" s="5">
        <v>31000.0</v>
      </c>
      <c r="I8" s="5">
        <v>155022.0</v>
      </c>
      <c r="J8" s="5">
        <v>1.0</v>
      </c>
      <c r="L8" s="6">
        <v>2.0</v>
      </c>
      <c r="M8" s="14">
        <v>300.0</v>
      </c>
      <c r="N8" s="14">
        <v>5.0</v>
      </c>
      <c r="O8" s="14">
        <v>3.0</v>
      </c>
      <c r="P8" s="14">
        <v>28.0</v>
      </c>
      <c r="Q8" s="14">
        <v>3.0</v>
      </c>
      <c r="R8" s="14">
        <v>2021.0</v>
      </c>
      <c r="S8" s="14">
        <v>10242.0</v>
      </c>
      <c r="T8" s="14">
        <v>1.0</v>
      </c>
    </row>
    <row r="9">
      <c r="C9" s="6">
        <v>3.0</v>
      </c>
      <c r="D9" s="5">
        <v>20.0</v>
      </c>
      <c r="E9" s="5">
        <v>26.0</v>
      </c>
      <c r="F9" s="5">
        <v>2.0</v>
      </c>
      <c r="G9" s="5">
        <v>1974.0</v>
      </c>
      <c r="H9" s="5">
        <v>41000.0</v>
      </c>
      <c r="I9" s="5">
        <v>150194.0</v>
      </c>
      <c r="J9" s="5">
        <v>1.0</v>
      </c>
      <c r="L9" s="6">
        <v>3.0</v>
      </c>
      <c r="M9" s="14">
        <v>400.0</v>
      </c>
      <c r="N9" s="14">
        <v>100.0</v>
      </c>
      <c r="O9" s="14">
        <v>1.0</v>
      </c>
      <c r="P9" s="14">
        <v>27.0</v>
      </c>
      <c r="Q9" s="14">
        <v>1.0</v>
      </c>
      <c r="R9" s="14">
        <v>2023.0</v>
      </c>
      <c r="S9" s="14">
        <v>13588.0</v>
      </c>
      <c r="T9" s="14">
        <v>1.0</v>
      </c>
    </row>
    <row r="10">
      <c r="C10" s="6">
        <v>4.0</v>
      </c>
      <c r="D10" s="5">
        <v>25.0</v>
      </c>
      <c r="E10" s="5">
        <v>14.0</v>
      </c>
      <c r="F10" s="5">
        <v>4.0</v>
      </c>
      <c r="G10" s="5">
        <v>1966.0</v>
      </c>
      <c r="H10" s="5">
        <v>51000.0</v>
      </c>
      <c r="I10" s="5">
        <v>106556.0</v>
      </c>
      <c r="J10" s="5">
        <v>1.0</v>
      </c>
      <c r="L10" s="6">
        <v>4.0</v>
      </c>
      <c r="M10" s="14">
        <v>500.0</v>
      </c>
      <c r="N10" s="14">
        <v>5.0</v>
      </c>
      <c r="O10" s="14">
        <v>3.0</v>
      </c>
      <c r="P10" s="14">
        <v>27.0</v>
      </c>
      <c r="Q10" s="14">
        <v>2.0</v>
      </c>
      <c r="R10" s="14">
        <v>2021.0</v>
      </c>
      <c r="S10" s="14">
        <v>15003.0</v>
      </c>
      <c r="T10" s="14">
        <v>1.0</v>
      </c>
    </row>
    <row r="11">
      <c r="C11" s="6">
        <v>5.0</v>
      </c>
      <c r="D11" s="5">
        <v>30.0</v>
      </c>
      <c r="E11" s="5">
        <v>20.0</v>
      </c>
      <c r="F11" s="5">
        <v>5.0</v>
      </c>
      <c r="G11" s="5">
        <v>1986.0</v>
      </c>
      <c r="H11" s="5">
        <v>61000.0</v>
      </c>
      <c r="I11" s="5">
        <v>188906.0</v>
      </c>
      <c r="J11" s="5">
        <v>1.0</v>
      </c>
      <c r="L11" s="6">
        <v>5.0</v>
      </c>
      <c r="M11" s="14">
        <v>600.0</v>
      </c>
      <c r="N11" s="14">
        <v>35.0</v>
      </c>
      <c r="O11" s="14">
        <v>3.0</v>
      </c>
      <c r="P11" s="14">
        <v>2.0</v>
      </c>
      <c r="Q11" s="14">
        <v>11.0</v>
      </c>
      <c r="R11" s="14">
        <v>2021.0</v>
      </c>
      <c r="S11" s="14">
        <v>13799.0</v>
      </c>
      <c r="T11" s="14">
        <v>1.0</v>
      </c>
    </row>
    <row r="12">
      <c r="C12" s="6">
        <v>6.0</v>
      </c>
      <c r="D12" s="5">
        <v>35.0</v>
      </c>
      <c r="E12" s="5">
        <v>16.0</v>
      </c>
      <c r="F12" s="5">
        <v>7.0</v>
      </c>
      <c r="G12" s="5">
        <v>1935.0</v>
      </c>
      <c r="H12" s="5">
        <v>71000.0</v>
      </c>
      <c r="I12" s="5">
        <v>109036.0</v>
      </c>
      <c r="J12" s="5">
        <v>1.0</v>
      </c>
      <c r="L12" s="6">
        <v>6.0</v>
      </c>
      <c r="M12" s="14">
        <v>700.0</v>
      </c>
      <c r="N12" s="14">
        <v>5.0</v>
      </c>
      <c r="O12" s="14">
        <v>1.0</v>
      </c>
      <c r="P12" s="14">
        <v>23.0</v>
      </c>
      <c r="Q12" s="14">
        <v>9.0</v>
      </c>
      <c r="R12" s="14">
        <v>2024.0</v>
      </c>
      <c r="S12" s="14">
        <v>12336.0</v>
      </c>
      <c r="T12" s="14">
        <v>1.0</v>
      </c>
    </row>
    <row r="13">
      <c r="C13" s="6">
        <v>7.0</v>
      </c>
      <c r="D13" s="5">
        <v>40.0</v>
      </c>
      <c r="E13" s="5">
        <v>28.0</v>
      </c>
      <c r="F13" s="5">
        <v>3.0</v>
      </c>
      <c r="G13" s="5">
        <v>1935.0</v>
      </c>
      <c r="H13" s="5">
        <v>81000.0</v>
      </c>
      <c r="I13" s="5">
        <v>150219.0</v>
      </c>
      <c r="J13" s="5">
        <v>1.0</v>
      </c>
      <c r="L13" s="6">
        <v>7.0</v>
      </c>
      <c r="M13" s="14">
        <v>800.0</v>
      </c>
      <c r="N13" s="14">
        <v>25.0</v>
      </c>
      <c r="O13" s="14">
        <v>3.0</v>
      </c>
      <c r="P13" s="14">
        <v>20.0</v>
      </c>
      <c r="Q13" s="14">
        <v>2.0</v>
      </c>
      <c r="R13" s="14">
        <v>2020.0</v>
      </c>
      <c r="S13" s="14">
        <v>12680.0</v>
      </c>
      <c r="T13" s="14">
        <v>1.0</v>
      </c>
    </row>
    <row r="14">
      <c r="C14" s="6">
        <v>8.0</v>
      </c>
      <c r="D14" s="5">
        <v>45.0</v>
      </c>
      <c r="E14" s="5">
        <v>3.0</v>
      </c>
      <c r="F14" s="5">
        <v>10.0</v>
      </c>
      <c r="G14" s="5">
        <v>2023.0</v>
      </c>
      <c r="H14" s="5">
        <v>91000.0</v>
      </c>
      <c r="I14" s="5">
        <v>163098.0</v>
      </c>
      <c r="J14" s="5">
        <v>1.0</v>
      </c>
      <c r="L14" s="6">
        <v>8.0</v>
      </c>
      <c r="M14" s="14">
        <v>900.0</v>
      </c>
      <c r="N14" s="14">
        <v>100.0</v>
      </c>
      <c r="O14" s="14">
        <v>3.0</v>
      </c>
      <c r="P14" s="14">
        <v>13.0</v>
      </c>
      <c r="Q14" s="14">
        <v>6.0</v>
      </c>
      <c r="R14" s="14">
        <v>2024.0</v>
      </c>
      <c r="S14" s="14">
        <v>11137.0</v>
      </c>
      <c r="T14" s="14">
        <v>1.0</v>
      </c>
    </row>
    <row r="15">
      <c r="C15" s="6">
        <v>9.0</v>
      </c>
      <c r="D15" s="5">
        <v>50.0</v>
      </c>
      <c r="E15" s="5">
        <v>4.0</v>
      </c>
      <c r="F15" s="5">
        <v>10.0</v>
      </c>
      <c r="G15" s="5">
        <v>1941.0</v>
      </c>
      <c r="H15" s="5">
        <v>101000.0</v>
      </c>
      <c r="I15" s="5">
        <v>134884.0</v>
      </c>
      <c r="J15" s="5">
        <v>1.0</v>
      </c>
      <c r="L15" s="6">
        <v>9.0</v>
      </c>
      <c r="M15" s="14">
        <v>1000.0</v>
      </c>
      <c r="N15" s="14">
        <v>5.0</v>
      </c>
      <c r="O15" s="14">
        <v>1.0</v>
      </c>
      <c r="P15" s="14">
        <v>17.0</v>
      </c>
      <c r="Q15" s="14">
        <v>2.0</v>
      </c>
      <c r="R15" s="14">
        <v>2022.0</v>
      </c>
      <c r="S15" s="14">
        <v>18224.0</v>
      </c>
      <c r="T15" s="14">
        <v>1.0</v>
      </c>
    </row>
    <row r="16">
      <c r="C16" s="6">
        <v>10.0</v>
      </c>
      <c r="D16" s="5">
        <v>55.0</v>
      </c>
      <c r="E16" s="5">
        <v>5.0</v>
      </c>
      <c r="F16" s="5">
        <v>9.0</v>
      </c>
      <c r="G16" s="5">
        <v>1900.0</v>
      </c>
      <c r="H16" s="5">
        <v>111000.0</v>
      </c>
      <c r="I16" s="5">
        <v>186547.0</v>
      </c>
      <c r="J16" s="5">
        <v>1.0</v>
      </c>
      <c r="L16" s="6">
        <v>10.0</v>
      </c>
      <c r="M16" s="14">
        <v>1100.0</v>
      </c>
      <c r="N16" s="14">
        <v>35.0</v>
      </c>
      <c r="O16" s="14">
        <v>1.0</v>
      </c>
      <c r="P16" s="14">
        <v>2.0</v>
      </c>
      <c r="Q16" s="14">
        <v>8.0</v>
      </c>
      <c r="R16" s="14">
        <v>2020.0</v>
      </c>
      <c r="S16" s="14">
        <v>14933.0</v>
      </c>
      <c r="T16" s="14">
        <v>1.0</v>
      </c>
    </row>
    <row r="17">
      <c r="C17" s="6">
        <v>11.0</v>
      </c>
      <c r="D17" s="5">
        <v>60.0</v>
      </c>
      <c r="E17" s="5">
        <v>11.0</v>
      </c>
      <c r="F17" s="5">
        <v>4.0</v>
      </c>
      <c r="G17" s="5">
        <v>1917.0</v>
      </c>
      <c r="H17" s="5">
        <v>121000.0</v>
      </c>
      <c r="I17" s="5">
        <v>181537.0</v>
      </c>
      <c r="J17" s="5">
        <v>1.0</v>
      </c>
      <c r="L17" s="6">
        <v>11.0</v>
      </c>
      <c r="M17" s="14">
        <v>1200.0</v>
      </c>
      <c r="N17" s="14">
        <v>25.0</v>
      </c>
      <c r="O17" s="14">
        <v>1.0</v>
      </c>
      <c r="P17" s="14">
        <v>7.0</v>
      </c>
      <c r="Q17" s="14">
        <v>7.0</v>
      </c>
      <c r="R17" s="14">
        <v>2020.0</v>
      </c>
      <c r="S17" s="14">
        <v>14626.0</v>
      </c>
      <c r="T17" s="14">
        <v>1.0</v>
      </c>
    </row>
    <row r="18">
      <c r="C18" s="6">
        <v>12.0</v>
      </c>
      <c r="D18" s="5">
        <v>65.0</v>
      </c>
      <c r="E18" s="5">
        <v>24.0</v>
      </c>
      <c r="F18" s="5">
        <v>2.0</v>
      </c>
      <c r="G18" s="5">
        <v>2016.0</v>
      </c>
      <c r="H18" s="5">
        <v>131000.0</v>
      </c>
      <c r="I18" s="5">
        <v>155644.0</v>
      </c>
      <c r="J18" s="5">
        <v>1.0</v>
      </c>
      <c r="L18" s="6">
        <v>12.0</v>
      </c>
      <c r="M18" s="14">
        <v>1300.0</v>
      </c>
      <c r="N18" s="14">
        <v>5.0</v>
      </c>
      <c r="O18" s="14">
        <v>3.0</v>
      </c>
      <c r="P18" s="14">
        <v>15.0</v>
      </c>
      <c r="Q18" s="14">
        <v>12.0</v>
      </c>
      <c r="R18" s="14">
        <v>2021.0</v>
      </c>
      <c r="S18" s="14">
        <v>17531.0</v>
      </c>
      <c r="T18" s="14">
        <v>1.0</v>
      </c>
    </row>
    <row r="19">
      <c r="C19" s="6">
        <v>13.0</v>
      </c>
      <c r="D19" s="5">
        <v>70.0</v>
      </c>
      <c r="E19" s="5">
        <v>26.0</v>
      </c>
      <c r="F19" s="5">
        <v>7.0</v>
      </c>
      <c r="G19" s="5">
        <v>1960.0</v>
      </c>
      <c r="H19" s="5">
        <v>141000.0</v>
      </c>
      <c r="I19" s="5">
        <v>185800.0</v>
      </c>
      <c r="J19" s="5">
        <v>1.0</v>
      </c>
      <c r="L19" s="6">
        <v>13.0</v>
      </c>
      <c r="M19" s="14">
        <v>1400.0</v>
      </c>
      <c r="N19" s="14">
        <v>100.0</v>
      </c>
      <c r="O19" s="14">
        <v>3.0</v>
      </c>
      <c r="P19" s="14">
        <v>24.0</v>
      </c>
      <c r="Q19" s="14">
        <v>12.0</v>
      </c>
      <c r="R19" s="14">
        <v>2024.0</v>
      </c>
      <c r="S19" s="14">
        <v>15017.0</v>
      </c>
      <c r="T19" s="14">
        <v>1.0</v>
      </c>
    </row>
    <row r="20">
      <c r="C20" s="6">
        <v>14.0</v>
      </c>
      <c r="D20" s="5">
        <v>75.0</v>
      </c>
      <c r="E20" s="5">
        <v>8.0</v>
      </c>
      <c r="F20" s="5">
        <v>12.0</v>
      </c>
      <c r="G20" s="5">
        <v>1962.0</v>
      </c>
      <c r="H20" s="5">
        <v>151000.0</v>
      </c>
      <c r="I20" s="5">
        <v>114513.0</v>
      </c>
      <c r="J20" s="5">
        <v>1.0</v>
      </c>
      <c r="L20" s="6">
        <v>14.0</v>
      </c>
      <c r="M20" s="14">
        <v>1500.0</v>
      </c>
      <c r="N20" s="14">
        <v>35.0</v>
      </c>
      <c r="O20" s="14">
        <v>3.0</v>
      </c>
      <c r="P20" s="14">
        <v>26.0</v>
      </c>
      <c r="Q20" s="14">
        <v>9.0</v>
      </c>
      <c r="R20" s="14">
        <v>2022.0</v>
      </c>
      <c r="S20" s="14">
        <v>15520.0</v>
      </c>
      <c r="T20" s="14">
        <v>1.0</v>
      </c>
    </row>
    <row r="21">
      <c r="C21" s="6">
        <v>15.0</v>
      </c>
      <c r="D21" s="5">
        <v>80.0</v>
      </c>
      <c r="E21" s="5">
        <v>30.0</v>
      </c>
      <c r="F21" s="5">
        <v>1.0</v>
      </c>
      <c r="G21" s="5">
        <v>1914.0</v>
      </c>
      <c r="H21" s="5">
        <v>161000.0</v>
      </c>
      <c r="I21" s="5">
        <v>143818.0</v>
      </c>
      <c r="J21" s="5">
        <v>1.0</v>
      </c>
      <c r="L21" s="6">
        <v>15.0</v>
      </c>
      <c r="M21" s="14">
        <v>1600.0</v>
      </c>
      <c r="N21" s="14">
        <v>25.0</v>
      </c>
      <c r="O21" s="14">
        <v>3.0</v>
      </c>
      <c r="P21" s="14">
        <v>13.0</v>
      </c>
      <c r="Q21" s="14">
        <v>12.0</v>
      </c>
      <c r="R21" s="14">
        <v>2020.0</v>
      </c>
      <c r="S21" s="14">
        <v>15715.0</v>
      </c>
      <c r="T21" s="14">
        <v>1.0</v>
      </c>
    </row>
    <row r="22">
      <c r="C22" s="6">
        <v>16.0</v>
      </c>
      <c r="D22" s="5">
        <v>85.0</v>
      </c>
      <c r="E22" s="5">
        <v>11.0</v>
      </c>
      <c r="F22" s="5">
        <v>2.0</v>
      </c>
      <c r="G22" s="5">
        <v>1999.0</v>
      </c>
      <c r="H22" s="5">
        <v>171000.0</v>
      </c>
      <c r="I22" s="5">
        <v>158903.0</v>
      </c>
      <c r="J22" s="5">
        <v>1.0</v>
      </c>
      <c r="L22" s="6">
        <v>16.0</v>
      </c>
      <c r="M22" s="14">
        <v>1700.0</v>
      </c>
      <c r="N22" s="14">
        <v>35.0</v>
      </c>
      <c r="O22" s="14">
        <v>2.0</v>
      </c>
      <c r="P22" s="14">
        <v>24.0</v>
      </c>
      <c r="Q22" s="14">
        <v>12.0</v>
      </c>
      <c r="R22" s="14">
        <v>2021.0</v>
      </c>
      <c r="S22" s="14">
        <v>15740.0</v>
      </c>
      <c r="T22" s="14">
        <v>1.0</v>
      </c>
    </row>
    <row r="23">
      <c r="C23" s="6">
        <v>17.0</v>
      </c>
      <c r="D23" s="5">
        <v>90.0</v>
      </c>
      <c r="E23" s="5">
        <v>14.0</v>
      </c>
      <c r="F23" s="5">
        <v>6.0</v>
      </c>
      <c r="G23" s="5">
        <v>1938.0</v>
      </c>
      <c r="H23" s="5">
        <v>181000.0</v>
      </c>
      <c r="I23" s="5">
        <v>187577.0</v>
      </c>
      <c r="J23" s="5">
        <v>1.0</v>
      </c>
      <c r="L23" s="6">
        <v>17.0</v>
      </c>
      <c r="M23" s="14">
        <v>1800.0</v>
      </c>
      <c r="N23" s="14">
        <v>34.0</v>
      </c>
      <c r="O23" s="14">
        <v>3.0</v>
      </c>
      <c r="P23" s="14">
        <v>25.0</v>
      </c>
      <c r="Q23" s="14">
        <v>7.0</v>
      </c>
      <c r="R23" s="14">
        <v>2020.0</v>
      </c>
      <c r="S23" s="14">
        <v>14721.0</v>
      </c>
      <c r="T23" s="14">
        <v>1.0</v>
      </c>
    </row>
    <row r="24">
      <c r="C24" s="6">
        <v>18.0</v>
      </c>
      <c r="D24" s="5">
        <v>95.0</v>
      </c>
      <c r="E24" s="5">
        <v>2.0</v>
      </c>
      <c r="F24" s="5">
        <v>8.0</v>
      </c>
      <c r="G24" s="5">
        <v>1976.0</v>
      </c>
      <c r="H24" s="5">
        <v>191000.0</v>
      </c>
      <c r="I24" s="5">
        <v>159280.0</v>
      </c>
      <c r="J24" s="5">
        <v>1.0</v>
      </c>
      <c r="L24" s="6">
        <v>18.0</v>
      </c>
      <c r="M24" s="14">
        <v>1900.0</v>
      </c>
      <c r="N24" s="14">
        <v>25.0</v>
      </c>
      <c r="O24" s="14">
        <v>3.0</v>
      </c>
      <c r="P24" s="14">
        <v>20.0</v>
      </c>
      <c r="Q24" s="14">
        <v>12.0</v>
      </c>
      <c r="R24" s="14">
        <v>2023.0</v>
      </c>
      <c r="S24" s="14">
        <v>11362.0</v>
      </c>
      <c r="T24" s="14">
        <v>1.0</v>
      </c>
    </row>
    <row r="25">
      <c r="C25" s="6">
        <v>19.0</v>
      </c>
      <c r="D25" s="5">
        <v>100.0</v>
      </c>
      <c r="E25" s="5">
        <v>27.0</v>
      </c>
      <c r="F25" s="5">
        <v>3.0</v>
      </c>
      <c r="G25" s="5">
        <v>1941.0</v>
      </c>
      <c r="H25" s="5">
        <v>201000.0</v>
      </c>
      <c r="I25" s="5">
        <v>145867.0</v>
      </c>
      <c r="J25" s="5">
        <v>1.0</v>
      </c>
      <c r="L25" s="6">
        <v>19.0</v>
      </c>
      <c r="M25" s="14">
        <v>2000.0</v>
      </c>
      <c r="N25" s="14">
        <v>34.0</v>
      </c>
      <c r="O25" s="14">
        <v>3.0</v>
      </c>
      <c r="P25" s="14">
        <v>20.0</v>
      </c>
      <c r="Q25" s="14">
        <v>6.0</v>
      </c>
      <c r="R25" s="14">
        <v>2021.0</v>
      </c>
      <c r="S25" s="14">
        <v>11442.0</v>
      </c>
      <c r="T25" s="14">
        <v>1.0</v>
      </c>
      <c r="AG25" s="22" t="s">
        <v>61</v>
      </c>
    </row>
    <row r="27">
      <c r="Z27" s="34" t="s">
        <v>13</v>
      </c>
      <c r="AA27" s="43" t="s">
        <v>4</v>
      </c>
      <c r="AC27" s="44" t="s">
        <v>17</v>
      </c>
      <c r="AD27" s="35" t="s">
        <v>19</v>
      </c>
      <c r="AE27" s="13" t="s">
        <v>3</v>
      </c>
      <c r="AF27" s="6" t="s">
        <v>13</v>
      </c>
      <c r="AG27" s="6" t="s">
        <v>62</v>
      </c>
      <c r="AH27" s="8" t="str">
        <f>AA27</f>
        <v>DNI</v>
      </c>
    </row>
    <row r="28">
      <c r="M28" s="9" t="s">
        <v>9</v>
      </c>
      <c r="Z28" s="36">
        <f t="shared" ref="Z28:Z47" si="1">D6</f>
        <v>5</v>
      </c>
      <c r="AA28" s="45">
        <f t="shared" ref="AA28:AA47" si="2">H6</f>
        <v>11000</v>
      </c>
      <c r="AC28" s="46">
        <f t="shared" ref="AC28:AC47" si="3">N6</f>
        <v>5</v>
      </c>
      <c r="AD28" s="37">
        <f t="shared" ref="AD28:AD47" si="4">S6</f>
        <v>19400</v>
      </c>
      <c r="AE28" s="14">
        <f t="shared" ref="AE28:AE47" si="5">R6</f>
        <v>2020</v>
      </c>
      <c r="AF28" s="6">
        <f t="shared" ref="AF28:AF47" si="6">IF(AG28&lt;&gt;"",Z28,"")</f>
        <v>5</v>
      </c>
      <c r="AG28" s="38">
        <f t="shared" ref="AG28:AG47" si="7">OExtendido("Punto LL","AC28:AC47","==",Z28,OExtendido("Punto LL","AE28:AE47","==",2024,SUMIFS($AD$28:$AD$47,$AC$28:$AC$47,Z28,$AE$28:$AE$47,"=2024"),""),"")</f>
        <v>12336</v>
      </c>
      <c r="AH28" s="47">
        <f t="shared" ref="AH28:AH47" si="8">OExtendido("Punto LL","AC28:AC47","==",Z28,OExtendido("Punto LL","AE28:AE47","==",2024,AA28,""),"")</f>
        <v>11000</v>
      </c>
    </row>
    <row r="29">
      <c r="D29" s="15" t="s">
        <v>7</v>
      </c>
      <c r="M29" s="13" t="s">
        <v>20</v>
      </c>
      <c r="Z29" s="36">
        <f t="shared" si="1"/>
        <v>10</v>
      </c>
      <c r="AA29" s="45">
        <f t="shared" si="2"/>
        <v>21000</v>
      </c>
      <c r="AC29" s="46">
        <f t="shared" si="3"/>
        <v>25</v>
      </c>
      <c r="AD29" s="37">
        <f t="shared" si="4"/>
        <v>16991</v>
      </c>
      <c r="AE29" s="14">
        <f t="shared" si="5"/>
        <v>2024</v>
      </c>
      <c r="AF29" s="6" t="str">
        <f t="shared" si="6"/>
        <v/>
      </c>
      <c r="AG29" s="38" t="str">
        <f t="shared" si="7"/>
        <v/>
      </c>
      <c r="AH29" s="47" t="str">
        <f t="shared" si="8"/>
        <v/>
      </c>
    </row>
    <row r="30">
      <c r="D30" s="4" t="s">
        <v>20</v>
      </c>
      <c r="M30" s="14">
        <f>M6</f>
        <v>100</v>
      </c>
      <c r="Z30" s="36">
        <f t="shared" si="1"/>
        <v>15</v>
      </c>
      <c r="AA30" s="45">
        <f t="shared" si="2"/>
        <v>31000</v>
      </c>
      <c r="AC30" s="46">
        <f t="shared" si="3"/>
        <v>5</v>
      </c>
      <c r="AD30" s="37">
        <f t="shared" si="4"/>
        <v>10242</v>
      </c>
      <c r="AE30" s="14">
        <f t="shared" si="5"/>
        <v>2021</v>
      </c>
      <c r="AF30" s="6" t="str">
        <f t="shared" si="6"/>
        <v/>
      </c>
      <c r="AG30" s="38" t="str">
        <f t="shared" si="7"/>
        <v/>
      </c>
      <c r="AH30" s="47" t="str">
        <f t="shared" si="8"/>
        <v/>
      </c>
    </row>
    <row r="31">
      <c r="D31" s="5">
        <f>+D6</f>
        <v>5</v>
      </c>
      <c r="M31" s="14">
        <f>N6</f>
        <v>5</v>
      </c>
      <c r="Z31" s="36">
        <f t="shared" si="1"/>
        <v>20</v>
      </c>
      <c r="AA31" s="45">
        <f t="shared" si="2"/>
        <v>41000</v>
      </c>
      <c r="AC31" s="46">
        <f t="shared" si="3"/>
        <v>100</v>
      </c>
      <c r="AD31" s="37">
        <f t="shared" si="4"/>
        <v>13588</v>
      </c>
      <c r="AE31" s="14">
        <f t="shared" si="5"/>
        <v>2023</v>
      </c>
      <c r="AF31" s="6" t="str">
        <f t="shared" si="6"/>
        <v/>
      </c>
      <c r="AG31" s="38" t="str">
        <f t="shared" si="7"/>
        <v/>
      </c>
      <c r="AH31" s="47" t="str">
        <f t="shared" si="8"/>
        <v/>
      </c>
    </row>
    <row r="32">
      <c r="D32" s="16">
        <f>+E6</f>
        <v>24</v>
      </c>
      <c r="M32" s="14">
        <f>O6</f>
        <v>3</v>
      </c>
      <c r="Z32" s="36">
        <f t="shared" si="1"/>
        <v>25</v>
      </c>
      <c r="AA32" s="45">
        <f t="shared" si="2"/>
        <v>51000</v>
      </c>
      <c r="AC32" s="46">
        <f t="shared" si="3"/>
        <v>5</v>
      </c>
      <c r="AD32" s="37">
        <f t="shared" si="4"/>
        <v>15003</v>
      </c>
      <c r="AE32" s="14">
        <f t="shared" si="5"/>
        <v>2021</v>
      </c>
      <c r="AF32" s="6">
        <f t="shared" si="6"/>
        <v>25</v>
      </c>
      <c r="AG32" s="38">
        <f t="shared" si="7"/>
        <v>16991</v>
      </c>
      <c r="AH32" s="47">
        <f t="shared" si="8"/>
        <v>51000</v>
      </c>
    </row>
    <row r="33">
      <c r="D33" s="16">
        <f>+F6</f>
        <v>12</v>
      </c>
      <c r="M33" s="14">
        <f>P6</f>
        <v>8</v>
      </c>
      <c r="Z33" s="36">
        <f t="shared" si="1"/>
        <v>30</v>
      </c>
      <c r="AA33" s="45">
        <f t="shared" si="2"/>
        <v>61000</v>
      </c>
      <c r="AC33" s="46">
        <f t="shared" si="3"/>
        <v>35</v>
      </c>
      <c r="AD33" s="37">
        <f t="shared" si="4"/>
        <v>13799</v>
      </c>
      <c r="AE33" s="14">
        <f t="shared" si="5"/>
        <v>2021</v>
      </c>
      <c r="AF33" s="6" t="str">
        <f t="shared" si="6"/>
        <v/>
      </c>
      <c r="AG33" s="38" t="str">
        <f t="shared" si="7"/>
        <v/>
      </c>
      <c r="AH33" s="47" t="str">
        <f t="shared" si="8"/>
        <v/>
      </c>
    </row>
    <row r="34">
      <c r="D34" s="16">
        <f>+G6</f>
        <v>1924</v>
      </c>
      <c r="M34" s="14">
        <f>Q6</f>
        <v>10</v>
      </c>
      <c r="Z34" s="36">
        <f t="shared" si="1"/>
        <v>35</v>
      </c>
      <c r="AA34" s="45">
        <f t="shared" si="2"/>
        <v>71000</v>
      </c>
      <c r="AC34" s="46">
        <f t="shared" si="3"/>
        <v>5</v>
      </c>
      <c r="AD34" s="37">
        <f t="shared" si="4"/>
        <v>12336</v>
      </c>
      <c r="AE34" s="14">
        <f t="shared" si="5"/>
        <v>2024</v>
      </c>
      <c r="AF34" s="6">
        <f t="shared" si="6"/>
        <v>35</v>
      </c>
      <c r="AG34" s="38">
        <f t="shared" si="7"/>
        <v>0</v>
      </c>
      <c r="AH34" s="47">
        <f t="shared" si="8"/>
        <v>71000</v>
      </c>
    </row>
    <row r="35">
      <c r="D35" s="16">
        <f>+H6</f>
        <v>11000</v>
      </c>
      <c r="M35" s="14">
        <f>R6</f>
        <v>2020</v>
      </c>
      <c r="Z35" s="36">
        <f t="shared" si="1"/>
        <v>40</v>
      </c>
      <c r="AA35" s="45">
        <f t="shared" si="2"/>
        <v>81000</v>
      </c>
      <c r="AC35" s="46">
        <f t="shared" si="3"/>
        <v>25</v>
      </c>
      <c r="AD35" s="37">
        <f t="shared" si="4"/>
        <v>12680</v>
      </c>
      <c r="AE35" s="14">
        <f t="shared" si="5"/>
        <v>2020</v>
      </c>
      <c r="AF35" s="6" t="str">
        <f t="shared" si="6"/>
        <v/>
      </c>
      <c r="AG35" s="38" t="str">
        <f t="shared" si="7"/>
        <v/>
      </c>
      <c r="AH35" s="47" t="str">
        <f t="shared" si="8"/>
        <v/>
      </c>
    </row>
    <row r="36">
      <c r="D36" s="16">
        <f>+I6</f>
        <v>166689</v>
      </c>
      <c r="M36" s="14">
        <f>S6</f>
        <v>19400</v>
      </c>
      <c r="Z36" s="36">
        <f t="shared" si="1"/>
        <v>45</v>
      </c>
      <c r="AA36" s="45">
        <f t="shared" si="2"/>
        <v>91000</v>
      </c>
      <c r="AC36" s="46">
        <f t="shared" si="3"/>
        <v>100</v>
      </c>
      <c r="AD36" s="37">
        <f t="shared" si="4"/>
        <v>11137</v>
      </c>
      <c r="AE36" s="14">
        <f t="shared" si="5"/>
        <v>2024</v>
      </c>
      <c r="AF36" s="6" t="str">
        <f t="shared" si="6"/>
        <v/>
      </c>
      <c r="AG36" s="38" t="str">
        <f t="shared" si="7"/>
        <v/>
      </c>
      <c r="AH36" s="47" t="str">
        <f t="shared" si="8"/>
        <v/>
      </c>
    </row>
    <row r="37">
      <c r="D37" s="16">
        <f>+D7</f>
        <v>10</v>
      </c>
      <c r="M37" s="14">
        <f>M7</f>
        <v>200</v>
      </c>
      <c r="Z37" s="36">
        <f t="shared" si="1"/>
        <v>50</v>
      </c>
      <c r="AA37" s="45">
        <f t="shared" si="2"/>
        <v>101000</v>
      </c>
      <c r="AC37" s="46">
        <f t="shared" si="3"/>
        <v>5</v>
      </c>
      <c r="AD37" s="37">
        <f t="shared" si="4"/>
        <v>18224</v>
      </c>
      <c r="AE37" s="14">
        <f t="shared" si="5"/>
        <v>2022</v>
      </c>
      <c r="AF37" s="6" t="str">
        <f t="shared" si="6"/>
        <v/>
      </c>
      <c r="AG37" s="38" t="str">
        <f t="shared" si="7"/>
        <v/>
      </c>
      <c r="AH37" s="47" t="str">
        <f t="shared" si="8"/>
        <v/>
      </c>
    </row>
    <row r="38">
      <c r="D38" s="16">
        <f>+E7</f>
        <v>25</v>
      </c>
      <c r="M38" s="14">
        <f>N7</f>
        <v>25</v>
      </c>
      <c r="Z38" s="36">
        <f t="shared" si="1"/>
        <v>55</v>
      </c>
      <c r="AA38" s="45">
        <f t="shared" si="2"/>
        <v>111000</v>
      </c>
      <c r="AC38" s="46">
        <f t="shared" si="3"/>
        <v>35</v>
      </c>
      <c r="AD38" s="37">
        <f t="shared" si="4"/>
        <v>14933</v>
      </c>
      <c r="AE38" s="14">
        <f t="shared" si="5"/>
        <v>2020</v>
      </c>
      <c r="AF38" s="6" t="str">
        <f t="shared" si="6"/>
        <v/>
      </c>
      <c r="AG38" s="38" t="str">
        <f t="shared" si="7"/>
        <v/>
      </c>
      <c r="AH38" s="47" t="str">
        <f t="shared" si="8"/>
        <v/>
      </c>
    </row>
    <row r="39">
      <c r="D39" s="16">
        <f>+F7</f>
        <v>2</v>
      </c>
      <c r="M39" s="14">
        <f>O7</f>
        <v>1</v>
      </c>
      <c r="Z39" s="36">
        <f t="shared" si="1"/>
        <v>60</v>
      </c>
      <c r="AA39" s="45">
        <f t="shared" si="2"/>
        <v>121000</v>
      </c>
      <c r="AC39" s="46">
        <f t="shared" si="3"/>
        <v>25</v>
      </c>
      <c r="AD39" s="37">
        <f t="shared" si="4"/>
        <v>14626</v>
      </c>
      <c r="AE39" s="14">
        <f t="shared" si="5"/>
        <v>2020</v>
      </c>
      <c r="AF39" s="6" t="str">
        <f t="shared" si="6"/>
        <v/>
      </c>
      <c r="AG39" s="38" t="str">
        <f t="shared" si="7"/>
        <v/>
      </c>
      <c r="AH39" s="47" t="str">
        <f t="shared" si="8"/>
        <v/>
      </c>
    </row>
    <row r="40">
      <c r="D40" s="16">
        <f>+G7</f>
        <v>1911</v>
      </c>
      <c r="M40" s="14">
        <f>P7</f>
        <v>21</v>
      </c>
      <c r="Z40" s="36">
        <f t="shared" si="1"/>
        <v>65</v>
      </c>
      <c r="AA40" s="45">
        <f t="shared" si="2"/>
        <v>131000</v>
      </c>
      <c r="AC40" s="46">
        <f t="shared" si="3"/>
        <v>5</v>
      </c>
      <c r="AD40" s="37">
        <f t="shared" si="4"/>
        <v>17531</v>
      </c>
      <c r="AE40" s="14">
        <f t="shared" si="5"/>
        <v>2021</v>
      </c>
      <c r="AF40" s="6" t="str">
        <f t="shared" si="6"/>
        <v/>
      </c>
      <c r="AG40" s="38" t="str">
        <f t="shared" si="7"/>
        <v/>
      </c>
      <c r="AH40" s="47" t="str">
        <f t="shared" si="8"/>
        <v/>
      </c>
    </row>
    <row r="41">
      <c r="D41" s="16">
        <f>+H7</f>
        <v>21000</v>
      </c>
      <c r="M41" s="14">
        <f>Q7</f>
        <v>9</v>
      </c>
      <c r="Z41" s="36">
        <f t="shared" si="1"/>
        <v>70</v>
      </c>
      <c r="AA41" s="45">
        <f t="shared" si="2"/>
        <v>141000</v>
      </c>
      <c r="AC41" s="46">
        <f t="shared" si="3"/>
        <v>100</v>
      </c>
      <c r="AD41" s="37">
        <f t="shared" si="4"/>
        <v>15017</v>
      </c>
      <c r="AE41" s="14">
        <f t="shared" si="5"/>
        <v>2024</v>
      </c>
      <c r="AF41" s="6" t="str">
        <f t="shared" si="6"/>
        <v/>
      </c>
      <c r="AG41" s="38" t="str">
        <f t="shared" si="7"/>
        <v/>
      </c>
      <c r="AH41" s="47" t="str">
        <f t="shared" si="8"/>
        <v/>
      </c>
    </row>
    <row r="42">
      <c r="D42" s="16">
        <f>+I7</f>
        <v>151990</v>
      </c>
      <c r="M42" s="14">
        <f>R7</f>
        <v>2024</v>
      </c>
      <c r="Z42" s="36">
        <f t="shared" si="1"/>
        <v>75</v>
      </c>
      <c r="AA42" s="45">
        <f t="shared" si="2"/>
        <v>151000</v>
      </c>
      <c r="AC42" s="46">
        <f t="shared" si="3"/>
        <v>35</v>
      </c>
      <c r="AD42" s="37">
        <f t="shared" si="4"/>
        <v>15520</v>
      </c>
      <c r="AE42" s="14">
        <f t="shared" si="5"/>
        <v>2022</v>
      </c>
      <c r="AF42" s="6" t="str">
        <f t="shared" si="6"/>
        <v/>
      </c>
      <c r="AG42" s="38" t="str">
        <f t="shared" si="7"/>
        <v/>
      </c>
      <c r="AH42" s="47" t="str">
        <f t="shared" si="8"/>
        <v/>
      </c>
    </row>
    <row r="43">
      <c r="D43" s="16">
        <f>+D8</f>
        <v>15</v>
      </c>
      <c r="M43" s="14">
        <f>S7</f>
        <v>16991</v>
      </c>
      <c r="Z43" s="36">
        <f t="shared" si="1"/>
        <v>80</v>
      </c>
      <c r="AA43" s="45">
        <f t="shared" si="2"/>
        <v>161000</v>
      </c>
      <c r="AC43" s="46">
        <f t="shared" si="3"/>
        <v>25</v>
      </c>
      <c r="AD43" s="37">
        <f t="shared" si="4"/>
        <v>15715</v>
      </c>
      <c r="AE43" s="14">
        <f t="shared" si="5"/>
        <v>2020</v>
      </c>
      <c r="AF43" s="6" t="str">
        <f t="shared" si="6"/>
        <v/>
      </c>
      <c r="AG43" s="38" t="str">
        <f t="shared" si="7"/>
        <v/>
      </c>
      <c r="AH43" s="47" t="str">
        <f t="shared" si="8"/>
        <v/>
      </c>
    </row>
    <row r="44">
      <c r="D44" s="16">
        <f>+E8</f>
        <v>31</v>
      </c>
      <c r="M44" s="14">
        <f>M8</f>
        <v>300</v>
      </c>
      <c r="Z44" s="36">
        <f t="shared" si="1"/>
        <v>85</v>
      </c>
      <c r="AA44" s="45">
        <f t="shared" si="2"/>
        <v>171000</v>
      </c>
      <c r="AC44" s="46">
        <f t="shared" si="3"/>
        <v>35</v>
      </c>
      <c r="AD44" s="37">
        <f t="shared" si="4"/>
        <v>15740</v>
      </c>
      <c r="AE44" s="14">
        <f t="shared" si="5"/>
        <v>2021</v>
      </c>
      <c r="AF44" s="6" t="str">
        <f t="shared" si="6"/>
        <v/>
      </c>
      <c r="AG44" s="38" t="str">
        <f t="shared" si="7"/>
        <v/>
      </c>
      <c r="AH44" s="47" t="str">
        <f t="shared" si="8"/>
        <v/>
      </c>
    </row>
    <row r="45">
      <c r="D45" s="16">
        <f>+F8</f>
        <v>1</v>
      </c>
      <c r="M45" s="14">
        <f>N8</f>
        <v>5</v>
      </c>
      <c r="Z45" s="36">
        <f t="shared" si="1"/>
        <v>90</v>
      </c>
      <c r="AA45" s="45">
        <f t="shared" si="2"/>
        <v>181000</v>
      </c>
      <c r="AC45" s="46">
        <f t="shared" si="3"/>
        <v>34</v>
      </c>
      <c r="AD45" s="37">
        <f t="shared" si="4"/>
        <v>14721</v>
      </c>
      <c r="AE45" s="14">
        <f t="shared" si="5"/>
        <v>2020</v>
      </c>
      <c r="AF45" s="6" t="str">
        <f t="shared" si="6"/>
        <v/>
      </c>
      <c r="AG45" s="38" t="str">
        <f t="shared" si="7"/>
        <v/>
      </c>
      <c r="AH45" s="47" t="str">
        <f t="shared" si="8"/>
        <v/>
      </c>
    </row>
    <row r="46">
      <c r="D46" s="16">
        <f>+G8</f>
        <v>2024</v>
      </c>
      <c r="M46" s="14">
        <f>O8</f>
        <v>3</v>
      </c>
      <c r="Z46" s="36">
        <f t="shared" si="1"/>
        <v>95</v>
      </c>
      <c r="AA46" s="45">
        <f t="shared" si="2"/>
        <v>191000</v>
      </c>
      <c r="AC46" s="46">
        <f t="shared" si="3"/>
        <v>25</v>
      </c>
      <c r="AD46" s="37">
        <f t="shared" si="4"/>
        <v>11362</v>
      </c>
      <c r="AE46" s="14">
        <f t="shared" si="5"/>
        <v>2023</v>
      </c>
      <c r="AF46" s="6" t="str">
        <f t="shared" si="6"/>
        <v/>
      </c>
      <c r="AG46" s="38" t="str">
        <f t="shared" si="7"/>
        <v/>
      </c>
      <c r="AH46" s="47" t="str">
        <f t="shared" si="8"/>
        <v/>
      </c>
    </row>
    <row r="47">
      <c r="D47" s="16">
        <f>+H8</f>
        <v>31000</v>
      </c>
      <c r="M47" s="14">
        <f>P8</f>
        <v>28</v>
      </c>
      <c r="Z47" s="36">
        <f t="shared" si="1"/>
        <v>100</v>
      </c>
      <c r="AA47" s="45">
        <f t="shared" si="2"/>
        <v>201000</v>
      </c>
      <c r="AC47" s="46">
        <f t="shared" si="3"/>
        <v>34</v>
      </c>
      <c r="AD47" s="37">
        <f t="shared" si="4"/>
        <v>11442</v>
      </c>
      <c r="AE47" s="14">
        <f t="shared" si="5"/>
        <v>2021</v>
      </c>
      <c r="AF47" s="6">
        <f t="shared" si="6"/>
        <v>100</v>
      </c>
      <c r="AG47" s="38">
        <f t="shared" si="7"/>
        <v>26154</v>
      </c>
      <c r="AH47" s="47">
        <f t="shared" si="8"/>
        <v>201000</v>
      </c>
    </row>
    <row r="48">
      <c r="D48" s="16">
        <f>+I8</f>
        <v>155022</v>
      </c>
      <c r="M48" s="14">
        <f>Q8</f>
        <v>3</v>
      </c>
    </row>
    <row r="49">
      <c r="D49" s="16">
        <f>+D9</f>
        <v>20</v>
      </c>
      <c r="M49" s="14">
        <f>R8</f>
        <v>2021</v>
      </c>
    </row>
    <row r="50">
      <c r="D50" s="16">
        <f>+E9</f>
        <v>26</v>
      </c>
      <c r="M50" s="14">
        <f>S8</f>
        <v>10242</v>
      </c>
    </row>
    <row r="51">
      <c r="D51" s="16">
        <f>+F9</f>
        <v>2</v>
      </c>
      <c r="M51" s="14">
        <f>M9</f>
        <v>400</v>
      </c>
    </row>
    <row r="52">
      <c r="D52" s="16">
        <f>+G9</f>
        <v>1974</v>
      </c>
      <c r="M52" s="14">
        <f>N9</f>
        <v>100</v>
      </c>
    </row>
    <row r="53">
      <c r="D53" s="16">
        <f>+H9</f>
        <v>41000</v>
      </c>
      <c r="M53" s="14">
        <f>O9</f>
        <v>1</v>
      </c>
    </row>
    <row r="54">
      <c r="D54" s="16">
        <f>+I9</f>
        <v>150194</v>
      </c>
      <c r="M54" s="14">
        <f>P9</f>
        <v>27</v>
      </c>
    </row>
    <row r="55">
      <c r="D55" s="16">
        <f>+D10</f>
        <v>25</v>
      </c>
      <c r="M55" s="14">
        <f>Q9</f>
        <v>1</v>
      </c>
    </row>
    <row r="56">
      <c r="D56" s="16">
        <f>+E10</f>
        <v>14</v>
      </c>
      <c r="M56" s="14">
        <f>R9</f>
        <v>2023</v>
      </c>
    </row>
    <row r="57">
      <c r="D57" s="16">
        <f>+F10</f>
        <v>4</v>
      </c>
      <c r="M57" s="14">
        <f>S9</f>
        <v>13588</v>
      </c>
    </row>
    <row r="58">
      <c r="D58" s="16">
        <f>+G10</f>
        <v>1966</v>
      </c>
      <c r="M58" s="14">
        <f>M10</f>
        <v>500</v>
      </c>
    </row>
    <row r="59">
      <c r="D59" s="16">
        <f>+H10</f>
        <v>51000</v>
      </c>
      <c r="M59" s="14">
        <f>N10</f>
        <v>5</v>
      </c>
    </row>
    <row r="60">
      <c r="D60" s="16">
        <f>+I10</f>
        <v>106556</v>
      </c>
      <c r="M60" s="14">
        <f>O10</f>
        <v>3</v>
      </c>
    </row>
    <row r="61">
      <c r="D61" s="16">
        <f>+D11</f>
        <v>30</v>
      </c>
      <c r="M61" s="14">
        <f>P10</f>
        <v>27</v>
      </c>
    </row>
    <row r="62">
      <c r="D62" s="16">
        <f>+E11</f>
        <v>20</v>
      </c>
      <c r="M62" s="14">
        <f>Q10</f>
        <v>2</v>
      </c>
    </row>
    <row r="63">
      <c r="D63" s="16">
        <f>+F11</f>
        <v>5</v>
      </c>
      <c r="M63" s="14">
        <f>R10</f>
        <v>2021</v>
      </c>
    </row>
    <row r="64">
      <c r="D64" s="16">
        <f>+G11</f>
        <v>1986</v>
      </c>
      <c r="M64" s="14">
        <f>S10</f>
        <v>15003</v>
      </c>
    </row>
    <row r="65">
      <c r="D65" s="16">
        <f>+H11</f>
        <v>61000</v>
      </c>
      <c r="M65" s="14">
        <f>M11</f>
        <v>600</v>
      </c>
    </row>
    <row r="66">
      <c r="D66" s="16">
        <f>+I11</f>
        <v>188906</v>
      </c>
      <c r="M66" s="14">
        <f>N11</f>
        <v>35</v>
      </c>
    </row>
    <row r="67">
      <c r="D67" s="16">
        <f>+D12</f>
        <v>35</v>
      </c>
      <c r="M67" s="14">
        <f>O11</f>
        <v>3</v>
      </c>
    </row>
    <row r="68">
      <c r="D68" s="16">
        <f>+E12</f>
        <v>16</v>
      </c>
      <c r="M68" s="14">
        <f>P11</f>
        <v>2</v>
      </c>
    </row>
    <row r="69">
      <c r="D69" s="16">
        <f>+F12</f>
        <v>7</v>
      </c>
      <c r="M69" s="14">
        <f>Q11</f>
        <v>11</v>
      </c>
    </row>
    <row r="70">
      <c r="D70" s="16">
        <f>+G12</f>
        <v>1935</v>
      </c>
      <c r="M70" s="14">
        <f>R11</f>
        <v>2021</v>
      </c>
    </row>
    <row r="71">
      <c r="D71" s="16">
        <f>+H12</f>
        <v>71000</v>
      </c>
      <c r="M71" s="14">
        <f>S11</f>
        <v>13799</v>
      </c>
    </row>
    <row r="72">
      <c r="D72" s="16">
        <f>+I12</f>
        <v>109036</v>
      </c>
      <c r="M72" s="14">
        <f>M12</f>
        <v>700</v>
      </c>
    </row>
    <row r="73">
      <c r="D73" s="16">
        <f>+D13</f>
        <v>40</v>
      </c>
      <c r="M73" s="14">
        <f>N12</f>
        <v>5</v>
      </c>
    </row>
    <row r="74">
      <c r="D74" s="16">
        <f>+E13</f>
        <v>28</v>
      </c>
      <c r="M74" s="14">
        <f>O12</f>
        <v>1</v>
      </c>
    </row>
    <row r="75">
      <c r="D75" s="16">
        <f>+F13</f>
        <v>3</v>
      </c>
      <c r="M75" s="14">
        <f>P12</f>
        <v>23</v>
      </c>
    </row>
    <row r="76">
      <c r="D76" s="16">
        <f>+G13</f>
        <v>1935</v>
      </c>
      <c r="M76" s="14">
        <f>Q12</f>
        <v>9</v>
      </c>
    </row>
    <row r="77">
      <c r="D77" s="16">
        <f>+H13</f>
        <v>81000</v>
      </c>
      <c r="M77" s="14">
        <f>R12</f>
        <v>2024</v>
      </c>
    </row>
    <row r="78">
      <c r="D78" s="16">
        <f>+I13</f>
        <v>150219</v>
      </c>
      <c r="M78" s="14">
        <f>S12</f>
        <v>12336</v>
      </c>
    </row>
    <row r="79">
      <c r="D79" s="16">
        <f>+D14</f>
        <v>45</v>
      </c>
      <c r="M79" s="14">
        <f>M13</f>
        <v>800</v>
      </c>
    </row>
    <row r="80">
      <c r="D80" s="16">
        <f>+E14</f>
        <v>3</v>
      </c>
      <c r="M80" s="14">
        <f>N13</f>
        <v>25</v>
      </c>
    </row>
    <row r="81">
      <c r="D81" s="16">
        <f>+F14</f>
        <v>10</v>
      </c>
      <c r="M81" s="14">
        <f>O13</f>
        <v>3</v>
      </c>
    </row>
    <row r="82">
      <c r="D82" s="16">
        <f>+G14</f>
        <v>2023</v>
      </c>
      <c r="M82" s="14">
        <f>P13</f>
        <v>20</v>
      </c>
    </row>
    <row r="83">
      <c r="D83" s="16">
        <f>+H14</f>
        <v>91000</v>
      </c>
      <c r="M83" s="14">
        <f>Q13</f>
        <v>2</v>
      </c>
    </row>
    <row r="84">
      <c r="D84" s="16">
        <f>+I14</f>
        <v>163098</v>
      </c>
      <c r="M84" s="14">
        <f>R13</f>
        <v>2020</v>
      </c>
    </row>
    <row r="85">
      <c r="D85" s="16">
        <f>+D15</f>
        <v>50</v>
      </c>
      <c r="M85" s="14">
        <f>S13</f>
        <v>12680</v>
      </c>
    </row>
    <row r="86">
      <c r="D86" s="16">
        <f>+E15</f>
        <v>4</v>
      </c>
      <c r="M86" s="14">
        <f>M14</f>
        <v>900</v>
      </c>
    </row>
    <row r="87">
      <c r="D87" s="16">
        <f>+F15</f>
        <v>10</v>
      </c>
      <c r="M87" s="14">
        <f>N14</f>
        <v>100</v>
      </c>
    </row>
    <row r="88">
      <c r="D88" s="16">
        <f>+G15</f>
        <v>1941</v>
      </c>
      <c r="M88" s="14">
        <f>O14</f>
        <v>3</v>
      </c>
    </row>
    <row r="89">
      <c r="D89" s="16">
        <f>+H15</f>
        <v>101000</v>
      </c>
      <c r="M89" s="14">
        <f>P14</f>
        <v>13</v>
      </c>
    </row>
    <row r="90">
      <c r="D90" s="16">
        <f>+I15</f>
        <v>134884</v>
      </c>
      <c r="M90" s="14">
        <f>Q14</f>
        <v>6</v>
      </c>
    </row>
    <row r="91">
      <c r="D91" s="16">
        <f>+D16</f>
        <v>55</v>
      </c>
      <c r="M91" s="14">
        <f>R14</f>
        <v>2024</v>
      </c>
    </row>
    <row r="92">
      <c r="D92" s="16">
        <f>+E16</f>
        <v>5</v>
      </c>
      <c r="M92" s="14">
        <f>S14</f>
        <v>11137</v>
      </c>
    </row>
    <row r="93">
      <c r="D93" s="16">
        <f>+F16</f>
        <v>9</v>
      </c>
      <c r="M93" s="14">
        <f>M15</f>
        <v>1000</v>
      </c>
    </row>
    <row r="94">
      <c r="D94" s="16">
        <f>+G16</f>
        <v>1900</v>
      </c>
      <c r="M94" s="14">
        <f>N15</f>
        <v>5</v>
      </c>
    </row>
    <row r="95">
      <c r="D95" s="16">
        <f>+H16</f>
        <v>111000</v>
      </c>
      <c r="M95" s="14">
        <f>O15</f>
        <v>1</v>
      </c>
    </row>
    <row r="96">
      <c r="D96" s="16">
        <f>+I16</f>
        <v>186547</v>
      </c>
      <c r="M96" s="14">
        <f>P15</f>
        <v>17</v>
      </c>
    </row>
    <row r="97">
      <c r="D97" s="16">
        <f>+D17</f>
        <v>60</v>
      </c>
      <c r="M97" s="14">
        <f>Q15</f>
        <v>2</v>
      </c>
    </row>
    <row r="98">
      <c r="D98" s="16">
        <f>+E17</f>
        <v>11</v>
      </c>
      <c r="M98" s="14">
        <f>R15</f>
        <v>2022</v>
      </c>
    </row>
    <row r="99">
      <c r="D99" s="16">
        <f>+F17</f>
        <v>4</v>
      </c>
      <c r="M99" s="14">
        <f>S15</f>
        <v>18224</v>
      </c>
    </row>
    <row r="100">
      <c r="D100" s="16">
        <f>+G17</f>
        <v>1917</v>
      </c>
      <c r="M100" s="14">
        <f>M16</f>
        <v>1100</v>
      </c>
    </row>
    <row r="101">
      <c r="D101" s="16">
        <f>+H17</f>
        <v>121000</v>
      </c>
      <c r="M101" s="14">
        <f>N16</f>
        <v>35</v>
      </c>
    </row>
    <row r="102">
      <c r="D102" s="16">
        <f>+I17</f>
        <v>181537</v>
      </c>
      <c r="M102" s="14">
        <f>O16</f>
        <v>1</v>
      </c>
    </row>
    <row r="103">
      <c r="D103" s="16">
        <f>+D18</f>
        <v>65</v>
      </c>
      <c r="M103" s="14">
        <f>P16</f>
        <v>2</v>
      </c>
    </row>
    <row r="104">
      <c r="D104" s="16">
        <f>+E18</f>
        <v>24</v>
      </c>
      <c r="M104" s="14">
        <f>Q16</f>
        <v>8</v>
      </c>
    </row>
    <row r="105">
      <c r="D105" s="16">
        <f>+F18</f>
        <v>2</v>
      </c>
      <c r="M105" s="14">
        <f>R16</f>
        <v>2020</v>
      </c>
    </row>
    <row r="106">
      <c r="D106" s="16">
        <f>+G18</f>
        <v>2016</v>
      </c>
      <c r="M106" s="14">
        <f>S16</f>
        <v>14933</v>
      </c>
    </row>
    <row r="107">
      <c r="D107" s="16">
        <f>+H18</f>
        <v>131000</v>
      </c>
      <c r="M107" s="14">
        <f>M17</f>
        <v>1200</v>
      </c>
    </row>
    <row r="108">
      <c r="D108" s="16">
        <f>+I18</f>
        <v>155644</v>
      </c>
      <c r="M108" s="14">
        <f>N17</f>
        <v>25</v>
      </c>
    </row>
    <row r="109">
      <c r="D109" s="16">
        <f>+D19</f>
        <v>70</v>
      </c>
      <c r="M109" s="14">
        <f>O17</f>
        <v>1</v>
      </c>
    </row>
    <row r="110">
      <c r="D110" s="16">
        <f>+E19</f>
        <v>26</v>
      </c>
      <c r="M110" s="14">
        <f>P17</f>
        <v>7</v>
      </c>
    </row>
    <row r="111">
      <c r="D111" s="16">
        <f>+F19</f>
        <v>7</v>
      </c>
      <c r="M111" s="14">
        <f>Q17</f>
        <v>7</v>
      </c>
    </row>
    <row r="112">
      <c r="D112" s="16">
        <f>+G19</f>
        <v>1960</v>
      </c>
      <c r="M112" s="14">
        <f>R17</f>
        <v>2020</v>
      </c>
    </row>
    <row r="113">
      <c r="D113" s="16">
        <f>+H19</f>
        <v>141000</v>
      </c>
      <c r="M113" s="14">
        <f>S17</f>
        <v>14626</v>
      </c>
    </row>
    <row r="114">
      <c r="D114" s="16">
        <f>+I19</f>
        <v>185800</v>
      </c>
      <c r="M114" s="14">
        <f>M18</f>
        <v>1300</v>
      </c>
    </row>
    <row r="115">
      <c r="D115" s="16">
        <f>+D20</f>
        <v>75</v>
      </c>
      <c r="M115" s="14">
        <f>N18</f>
        <v>5</v>
      </c>
    </row>
    <row r="116">
      <c r="D116" s="16">
        <f>+E20</f>
        <v>8</v>
      </c>
      <c r="M116" s="14">
        <f>O18</f>
        <v>3</v>
      </c>
    </row>
    <row r="117">
      <c r="D117" s="16">
        <f>+F20</f>
        <v>12</v>
      </c>
      <c r="M117" s="14">
        <f>P18</f>
        <v>15</v>
      </c>
    </row>
    <row r="118">
      <c r="D118" s="16">
        <f>+G20</f>
        <v>1962</v>
      </c>
      <c r="M118" s="14">
        <f>Q18</f>
        <v>12</v>
      </c>
    </row>
    <row r="119">
      <c r="D119" s="16">
        <f>+H20</f>
        <v>151000</v>
      </c>
      <c r="M119" s="14">
        <f>R18</f>
        <v>2021</v>
      </c>
    </row>
    <row r="120">
      <c r="D120" s="16">
        <f>+I20</f>
        <v>114513</v>
      </c>
      <c r="M120" s="14">
        <f>S18</f>
        <v>17531</v>
      </c>
    </row>
    <row r="121">
      <c r="D121" s="16">
        <f>+D21</f>
        <v>80</v>
      </c>
      <c r="M121" s="14">
        <f>M19</f>
        <v>1400</v>
      </c>
    </row>
    <row r="122">
      <c r="D122" s="16">
        <f>+E21</f>
        <v>30</v>
      </c>
      <c r="M122" s="14">
        <f>N19</f>
        <v>100</v>
      </c>
    </row>
    <row r="123">
      <c r="D123" s="16">
        <f>+F21</f>
        <v>1</v>
      </c>
      <c r="M123" s="14">
        <f>O19</f>
        <v>3</v>
      </c>
    </row>
    <row r="124">
      <c r="D124" s="16">
        <f>+G21</f>
        <v>1914</v>
      </c>
      <c r="M124" s="14">
        <f>P19</f>
        <v>24</v>
      </c>
    </row>
    <row r="125">
      <c r="D125" s="16">
        <f>+H21</f>
        <v>161000</v>
      </c>
      <c r="M125" s="14">
        <f>Q19</f>
        <v>12</v>
      </c>
    </row>
    <row r="126">
      <c r="D126" s="16">
        <f>+I21</f>
        <v>143818</v>
      </c>
      <c r="M126" s="14">
        <f>R19</f>
        <v>2024</v>
      </c>
    </row>
    <row r="127">
      <c r="D127" s="16">
        <f>+D22</f>
        <v>85</v>
      </c>
      <c r="M127" s="14">
        <f>S19</f>
        <v>15017</v>
      </c>
    </row>
    <row r="128">
      <c r="D128" s="16">
        <f>+E22</f>
        <v>11</v>
      </c>
      <c r="M128" s="14">
        <f>M20</f>
        <v>1500</v>
      </c>
    </row>
    <row r="129">
      <c r="D129" s="16">
        <f>+F22</f>
        <v>2</v>
      </c>
      <c r="M129" s="14">
        <f>N20</f>
        <v>35</v>
      </c>
    </row>
    <row r="130">
      <c r="D130" s="16">
        <f>+G22</f>
        <v>1999</v>
      </c>
      <c r="M130" s="14">
        <f>O20</f>
        <v>3</v>
      </c>
    </row>
    <row r="131">
      <c r="D131" s="16">
        <f>+H22</f>
        <v>171000</v>
      </c>
      <c r="M131" s="14">
        <f>P20</f>
        <v>26</v>
      </c>
    </row>
    <row r="132">
      <c r="D132" s="16">
        <f>+I22</f>
        <v>158903</v>
      </c>
      <c r="M132" s="14">
        <f>Q20</f>
        <v>9</v>
      </c>
    </row>
    <row r="133">
      <c r="D133" s="16">
        <f>+D23</f>
        <v>90</v>
      </c>
      <c r="M133" s="14">
        <f>R20</f>
        <v>2022</v>
      </c>
    </row>
    <row r="134">
      <c r="D134" s="16">
        <f>+E23</f>
        <v>14</v>
      </c>
      <c r="M134" s="14">
        <f>S20</f>
        <v>15520</v>
      </c>
    </row>
    <row r="135">
      <c r="D135" s="16">
        <f>+F23</f>
        <v>6</v>
      </c>
      <c r="M135" s="14">
        <f>M21</f>
        <v>1600</v>
      </c>
    </row>
    <row r="136">
      <c r="D136" s="16">
        <f>+G23</f>
        <v>1938</v>
      </c>
      <c r="M136" s="14">
        <f>N21</f>
        <v>25</v>
      </c>
    </row>
    <row r="137">
      <c r="D137" s="16">
        <f>+H23</f>
        <v>181000</v>
      </c>
      <c r="M137" s="14">
        <f>O21</f>
        <v>3</v>
      </c>
    </row>
    <row r="138">
      <c r="D138" s="16">
        <f>+I23</f>
        <v>187577</v>
      </c>
      <c r="M138" s="14">
        <f>P21</f>
        <v>13</v>
      </c>
    </row>
    <row r="139">
      <c r="D139" s="16">
        <f>+D24</f>
        <v>95</v>
      </c>
      <c r="M139" s="14">
        <f>Q21</f>
        <v>12</v>
      </c>
    </row>
    <row r="140">
      <c r="D140" s="16">
        <f>+E24</f>
        <v>2</v>
      </c>
      <c r="M140" s="14">
        <f>R21</f>
        <v>2020</v>
      </c>
    </row>
    <row r="141">
      <c r="D141" s="16">
        <f>+F24</f>
        <v>8</v>
      </c>
      <c r="M141" s="14">
        <f>S21</f>
        <v>15715</v>
      </c>
    </row>
    <row r="142">
      <c r="D142" s="16">
        <f>+G24</f>
        <v>1976</v>
      </c>
      <c r="M142" s="14">
        <f>M22</f>
        <v>1700</v>
      </c>
    </row>
    <row r="143">
      <c r="D143" s="16">
        <f>+H24</f>
        <v>191000</v>
      </c>
      <c r="M143" s="14">
        <f>N22</f>
        <v>35</v>
      </c>
    </row>
    <row r="144">
      <c r="D144" s="16">
        <f>+I24</f>
        <v>159280</v>
      </c>
      <c r="M144" s="14">
        <f>O22</f>
        <v>2</v>
      </c>
    </row>
    <row r="145">
      <c r="D145" s="16">
        <f>+D25</f>
        <v>100</v>
      </c>
      <c r="M145" s="14">
        <f>P22</f>
        <v>24</v>
      </c>
    </row>
    <row r="146">
      <c r="D146" s="16">
        <f>+E25</f>
        <v>27</v>
      </c>
      <c r="M146" s="14">
        <f>Q22</f>
        <v>12</v>
      </c>
    </row>
    <row r="147">
      <c r="D147" s="16">
        <f>+F25</f>
        <v>3</v>
      </c>
      <c r="M147" s="14">
        <f>R22</f>
        <v>2021</v>
      </c>
    </row>
    <row r="148">
      <c r="D148" s="16">
        <f>+G25</f>
        <v>1941</v>
      </c>
      <c r="M148" s="14">
        <f>S22</f>
        <v>15740</v>
      </c>
    </row>
    <row r="149">
      <c r="D149" s="16">
        <f>+H25</f>
        <v>201000</v>
      </c>
      <c r="M149" s="14">
        <f>M23</f>
        <v>1800</v>
      </c>
    </row>
    <row r="150">
      <c r="D150" s="16">
        <f>+I25</f>
        <v>145867</v>
      </c>
      <c r="M150" s="14">
        <f>N23</f>
        <v>34</v>
      </c>
    </row>
    <row r="151">
      <c r="M151" s="14">
        <f>O23</f>
        <v>3</v>
      </c>
    </row>
    <row r="152">
      <c r="M152" s="14">
        <f>P23</f>
        <v>25</v>
      </c>
    </row>
    <row r="153">
      <c r="M153" s="14">
        <f>Q23</f>
        <v>7</v>
      </c>
    </row>
    <row r="154">
      <c r="M154" s="14">
        <f>R23</f>
        <v>2020</v>
      </c>
    </row>
    <row r="155">
      <c r="M155" s="14">
        <f>S23</f>
        <v>14721</v>
      </c>
    </row>
    <row r="156">
      <c r="M156" s="14">
        <f>M24</f>
        <v>1900</v>
      </c>
    </row>
    <row r="157">
      <c r="M157" s="14">
        <f>N24</f>
        <v>25</v>
      </c>
    </row>
    <row r="158">
      <c r="M158" s="14">
        <f>O24</f>
        <v>3</v>
      </c>
    </row>
    <row r="159">
      <c r="M159" s="14">
        <f>P24</f>
        <v>20</v>
      </c>
    </row>
    <row r="160">
      <c r="M160" s="14">
        <f>Q24</f>
        <v>12</v>
      </c>
    </row>
    <row r="161">
      <c r="M161" s="14">
        <f>R24</f>
        <v>2023</v>
      </c>
    </row>
    <row r="162">
      <c r="M162" s="14">
        <f>S24</f>
        <v>11362</v>
      </c>
    </row>
    <row r="163">
      <c r="M163" s="14">
        <f>M25</f>
        <v>2000</v>
      </c>
    </row>
    <row r="164">
      <c r="M164" s="14">
        <f>N25</f>
        <v>34</v>
      </c>
    </row>
    <row r="165">
      <c r="M165" s="14">
        <f>O25</f>
        <v>3</v>
      </c>
    </row>
    <row r="166">
      <c r="M166" s="14">
        <f>P25</f>
        <v>20</v>
      </c>
    </row>
    <row r="167">
      <c r="M167" s="14">
        <f>Q25</f>
        <v>6</v>
      </c>
    </row>
    <row r="168">
      <c r="M168" s="14">
        <f>R25</f>
        <v>2021</v>
      </c>
    </row>
    <row r="169">
      <c r="M169" s="14">
        <f>S25</f>
        <v>11442</v>
      </c>
    </row>
  </sheetData>
  <mergeCells count="2">
    <mergeCell ref="E4:G4"/>
    <mergeCell ref="P4:R4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4.38"/>
    <col customWidth="1" min="13" max="13" width="14.13"/>
    <col customWidth="1" min="14" max="14" width="14.38"/>
    <col customWidth="1" min="15" max="15" width="15.88"/>
    <col customWidth="1" min="17" max="17" width="13.25"/>
    <col customWidth="1" min="19" max="19" width="13.25"/>
  </cols>
  <sheetData>
    <row r="3">
      <c r="D3" s="9" t="s">
        <v>7</v>
      </c>
    </row>
    <row r="4">
      <c r="E4" s="1" t="s">
        <v>0</v>
      </c>
      <c r="F4" s="2"/>
      <c r="G4" s="3"/>
      <c r="M4" s="9" t="s">
        <v>9</v>
      </c>
      <c r="P4" s="11" t="s">
        <v>11</v>
      </c>
      <c r="Q4" s="2"/>
      <c r="R4" s="3"/>
    </row>
    <row r="5">
      <c r="C5" s="12" t="s">
        <v>12</v>
      </c>
      <c r="D5" s="4" t="s">
        <v>13</v>
      </c>
      <c r="E5" s="4" t="s">
        <v>1</v>
      </c>
      <c r="F5" s="4" t="s">
        <v>2</v>
      </c>
      <c r="G5" s="4" t="s">
        <v>3</v>
      </c>
      <c r="H5" s="4" t="s">
        <v>4</v>
      </c>
      <c r="I5" s="4" t="s">
        <v>14</v>
      </c>
      <c r="J5" s="4" t="s">
        <v>15</v>
      </c>
      <c r="L5" s="12" t="s">
        <v>12</v>
      </c>
      <c r="M5" s="13" t="s">
        <v>16</v>
      </c>
      <c r="N5" s="13" t="s">
        <v>17</v>
      </c>
      <c r="O5" s="13" t="s">
        <v>18</v>
      </c>
      <c r="P5" s="13" t="s">
        <v>1</v>
      </c>
      <c r="Q5" s="13" t="s">
        <v>2</v>
      </c>
      <c r="R5" s="13" t="s">
        <v>3</v>
      </c>
      <c r="S5" s="13" t="s">
        <v>19</v>
      </c>
      <c r="T5" s="13" t="s">
        <v>15</v>
      </c>
    </row>
    <row r="6">
      <c r="C6" s="6">
        <v>0.0</v>
      </c>
      <c r="D6" s="5">
        <v>5.0</v>
      </c>
      <c r="E6" s="5">
        <v>24.0</v>
      </c>
      <c r="F6" s="5">
        <v>12.0</v>
      </c>
      <c r="G6" s="5">
        <v>1924.0</v>
      </c>
      <c r="H6" s="5">
        <v>11000.0</v>
      </c>
      <c r="I6" s="5">
        <v>166689.0</v>
      </c>
      <c r="J6" s="5">
        <v>1.0</v>
      </c>
      <c r="L6" s="6">
        <v>0.0</v>
      </c>
      <c r="M6" s="14">
        <v>100.0</v>
      </c>
      <c r="N6" s="14">
        <v>5.0</v>
      </c>
      <c r="O6" s="14">
        <v>3.0</v>
      </c>
      <c r="P6" s="14">
        <v>8.0</v>
      </c>
      <c r="Q6" s="14">
        <v>10.0</v>
      </c>
      <c r="R6" s="14">
        <v>2020.0</v>
      </c>
      <c r="S6" s="14">
        <v>19400.0</v>
      </c>
      <c r="T6" s="14">
        <v>1.0</v>
      </c>
    </row>
    <row r="7">
      <c r="C7" s="6">
        <v>1.0</v>
      </c>
      <c r="D7" s="5">
        <v>10.0</v>
      </c>
      <c r="E7" s="5">
        <v>25.0</v>
      </c>
      <c r="F7" s="5">
        <v>2.0</v>
      </c>
      <c r="G7" s="5">
        <v>1911.0</v>
      </c>
      <c r="H7" s="5">
        <v>21000.0</v>
      </c>
      <c r="I7" s="5">
        <v>151990.0</v>
      </c>
      <c r="J7" s="5">
        <v>1.0</v>
      </c>
      <c r="L7" s="6">
        <v>1.0</v>
      </c>
      <c r="M7" s="14">
        <v>200.0</v>
      </c>
      <c r="N7" s="14">
        <v>25.0</v>
      </c>
      <c r="O7" s="14">
        <v>1.0</v>
      </c>
      <c r="P7" s="14">
        <v>21.0</v>
      </c>
      <c r="Q7" s="14">
        <v>9.0</v>
      </c>
      <c r="R7" s="14">
        <v>2024.0</v>
      </c>
      <c r="S7" s="14">
        <v>16991.0</v>
      </c>
      <c r="T7" s="14">
        <v>1.0</v>
      </c>
    </row>
    <row r="8">
      <c r="C8" s="6">
        <v>2.0</v>
      </c>
      <c r="D8" s="5">
        <v>15.0</v>
      </c>
      <c r="E8" s="5">
        <v>31.0</v>
      </c>
      <c r="F8" s="5">
        <v>1.0</v>
      </c>
      <c r="G8" s="5">
        <v>2024.0</v>
      </c>
      <c r="H8" s="5">
        <v>31000.0</v>
      </c>
      <c r="I8" s="5">
        <v>155022.0</v>
      </c>
      <c r="J8" s="5">
        <v>1.0</v>
      </c>
      <c r="L8" s="6">
        <v>2.0</v>
      </c>
      <c r="M8" s="14">
        <v>300.0</v>
      </c>
      <c r="N8" s="14">
        <v>5.0</v>
      </c>
      <c r="O8" s="14">
        <v>3.0</v>
      </c>
      <c r="P8" s="14">
        <v>28.0</v>
      </c>
      <c r="Q8" s="14">
        <v>3.0</v>
      </c>
      <c r="R8" s="14">
        <v>2021.0</v>
      </c>
      <c r="S8" s="14">
        <v>10242.0</v>
      </c>
      <c r="T8" s="14">
        <v>1.0</v>
      </c>
    </row>
    <row r="9">
      <c r="C9" s="6">
        <v>3.0</v>
      </c>
      <c r="D9" s="5">
        <v>20.0</v>
      </c>
      <c r="E9" s="5">
        <v>26.0</v>
      </c>
      <c r="F9" s="5">
        <v>2.0</v>
      </c>
      <c r="G9" s="5">
        <v>1974.0</v>
      </c>
      <c r="H9" s="5">
        <v>41000.0</v>
      </c>
      <c r="I9" s="5">
        <v>150194.0</v>
      </c>
      <c r="J9" s="5">
        <v>1.0</v>
      </c>
      <c r="L9" s="6">
        <v>3.0</v>
      </c>
      <c r="M9" s="14">
        <v>400.0</v>
      </c>
      <c r="N9" s="14">
        <v>100.0</v>
      </c>
      <c r="O9" s="14">
        <v>1.0</v>
      </c>
      <c r="P9" s="14">
        <v>27.0</v>
      </c>
      <c r="Q9" s="14">
        <v>1.0</v>
      </c>
      <c r="R9" s="14">
        <v>2023.0</v>
      </c>
      <c r="S9" s="14">
        <v>13588.0</v>
      </c>
      <c r="T9" s="14">
        <v>1.0</v>
      </c>
    </row>
    <row r="10">
      <c r="C10" s="6">
        <v>4.0</v>
      </c>
      <c r="D10" s="5">
        <v>25.0</v>
      </c>
      <c r="E10" s="5">
        <v>14.0</v>
      </c>
      <c r="F10" s="5">
        <v>4.0</v>
      </c>
      <c r="G10" s="5">
        <v>1966.0</v>
      </c>
      <c r="H10" s="5">
        <v>51000.0</v>
      </c>
      <c r="I10" s="5">
        <v>106556.0</v>
      </c>
      <c r="J10" s="5">
        <v>1.0</v>
      </c>
      <c r="L10" s="6">
        <v>4.0</v>
      </c>
      <c r="M10" s="14">
        <v>500.0</v>
      </c>
      <c r="N10" s="14">
        <v>5.0</v>
      </c>
      <c r="O10" s="14">
        <v>3.0</v>
      </c>
      <c r="P10" s="14">
        <v>27.0</v>
      </c>
      <c r="Q10" s="14">
        <v>2.0</v>
      </c>
      <c r="R10" s="14">
        <v>2021.0</v>
      </c>
      <c r="S10" s="14">
        <v>15003.0</v>
      </c>
      <c r="T10" s="14">
        <v>1.0</v>
      </c>
    </row>
    <row r="11">
      <c r="C11" s="6">
        <v>5.0</v>
      </c>
      <c r="D11" s="5">
        <v>30.0</v>
      </c>
      <c r="E11" s="5">
        <v>20.0</v>
      </c>
      <c r="F11" s="5">
        <v>5.0</v>
      </c>
      <c r="G11" s="5">
        <v>1986.0</v>
      </c>
      <c r="H11" s="5">
        <v>61000.0</v>
      </c>
      <c r="I11" s="5">
        <v>188906.0</v>
      </c>
      <c r="J11" s="5">
        <v>1.0</v>
      </c>
      <c r="L11" s="6">
        <v>5.0</v>
      </c>
      <c r="M11" s="14">
        <v>600.0</v>
      </c>
      <c r="N11" s="14">
        <v>35.0</v>
      </c>
      <c r="O11" s="14">
        <v>3.0</v>
      </c>
      <c r="P11" s="14">
        <v>2.0</v>
      </c>
      <c r="Q11" s="14">
        <v>11.0</v>
      </c>
      <c r="R11" s="14">
        <v>2021.0</v>
      </c>
      <c r="S11" s="14">
        <v>13799.0</v>
      </c>
      <c r="T11" s="14">
        <v>1.0</v>
      </c>
    </row>
    <row r="12">
      <c r="C12" s="6">
        <v>6.0</v>
      </c>
      <c r="D12" s="5">
        <v>35.0</v>
      </c>
      <c r="E12" s="5">
        <v>16.0</v>
      </c>
      <c r="F12" s="5">
        <v>7.0</v>
      </c>
      <c r="G12" s="5">
        <v>1935.0</v>
      </c>
      <c r="H12" s="5">
        <v>71000.0</v>
      </c>
      <c r="I12" s="5">
        <v>109036.0</v>
      </c>
      <c r="J12" s="5">
        <v>1.0</v>
      </c>
      <c r="L12" s="6">
        <v>6.0</v>
      </c>
      <c r="M12" s="14">
        <v>700.0</v>
      </c>
      <c r="N12" s="14">
        <v>5.0</v>
      </c>
      <c r="O12" s="14">
        <v>1.0</v>
      </c>
      <c r="P12" s="14">
        <v>23.0</v>
      </c>
      <c r="Q12" s="14">
        <v>9.0</v>
      </c>
      <c r="R12" s="14">
        <v>2024.0</v>
      </c>
      <c r="S12" s="14">
        <v>12336.0</v>
      </c>
      <c r="T12" s="14">
        <v>1.0</v>
      </c>
    </row>
    <row r="13">
      <c r="C13" s="6">
        <v>7.0</v>
      </c>
      <c r="D13" s="5">
        <v>40.0</v>
      </c>
      <c r="E13" s="5">
        <v>28.0</v>
      </c>
      <c r="F13" s="5">
        <v>3.0</v>
      </c>
      <c r="G13" s="5">
        <v>1935.0</v>
      </c>
      <c r="H13" s="5">
        <v>81000.0</v>
      </c>
      <c r="I13" s="5">
        <v>150219.0</v>
      </c>
      <c r="J13" s="5">
        <v>1.0</v>
      </c>
      <c r="L13" s="6">
        <v>7.0</v>
      </c>
      <c r="M13" s="14">
        <v>800.0</v>
      </c>
      <c r="N13" s="14">
        <v>25.0</v>
      </c>
      <c r="O13" s="14">
        <v>3.0</v>
      </c>
      <c r="P13" s="14">
        <v>20.0</v>
      </c>
      <c r="Q13" s="14">
        <v>2.0</v>
      </c>
      <c r="R13" s="14">
        <v>2020.0</v>
      </c>
      <c r="S13" s="14">
        <v>12680.0</v>
      </c>
      <c r="T13" s="14">
        <v>1.0</v>
      </c>
    </row>
    <row r="14">
      <c r="C14" s="6">
        <v>8.0</v>
      </c>
      <c r="D14" s="5">
        <v>45.0</v>
      </c>
      <c r="E14" s="5">
        <v>3.0</v>
      </c>
      <c r="F14" s="5">
        <v>10.0</v>
      </c>
      <c r="G14" s="5">
        <v>2023.0</v>
      </c>
      <c r="H14" s="5">
        <v>91000.0</v>
      </c>
      <c r="I14" s="5">
        <v>163098.0</v>
      </c>
      <c r="J14" s="5">
        <v>1.0</v>
      </c>
      <c r="L14" s="6">
        <v>8.0</v>
      </c>
      <c r="M14" s="14">
        <v>900.0</v>
      </c>
      <c r="N14" s="14">
        <v>100.0</v>
      </c>
      <c r="O14" s="14">
        <v>3.0</v>
      </c>
      <c r="P14" s="14">
        <v>13.0</v>
      </c>
      <c r="Q14" s="14">
        <v>6.0</v>
      </c>
      <c r="R14" s="14">
        <v>2024.0</v>
      </c>
      <c r="S14" s="14">
        <v>11137.0</v>
      </c>
      <c r="T14" s="14">
        <v>1.0</v>
      </c>
    </row>
    <row r="15">
      <c r="C15" s="6">
        <v>9.0</v>
      </c>
      <c r="D15" s="5">
        <v>50.0</v>
      </c>
      <c r="E15" s="5">
        <v>4.0</v>
      </c>
      <c r="F15" s="5">
        <v>10.0</v>
      </c>
      <c r="G15" s="5">
        <v>1941.0</v>
      </c>
      <c r="H15" s="5">
        <v>101000.0</v>
      </c>
      <c r="I15" s="5">
        <v>134884.0</v>
      </c>
      <c r="J15" s="5">
        <v>1.0</v>
      </c>
      <c r="L15" s="6">
        <v>9.0</v>
      </c>
      <c r="M15" s="14">
        <v>1000.0</v>
      </c>
      <c r="N15" s="14">
        <v>5.0</v>
      </c>
      <c r="O15" s="14">
        <v>1.0</v>
      </c>
      <c r="P15" s="14">
        <v>17.0</v>
      </c>
      <c r="Q15" s="14">
        <v>2.0</v>
      </c>
      <c r="R15" s="14">
        <v>2022.0</v>
      </c>
      <c r="S15" s="14">
        <v>18224.0</v>
      </c>
      <c r="T15" s="14">
        <v>1.0</v>
      </c>
    </row>
    <row r="16">
      <c r="C16" s="6">
        <v>10.0</v>
      </c>
      <c r="D16" s="5">
        <v>55.0</v>
      </c>
      <c r="E16" s="5">
        <v>5.0</v>
      </c>
      <c r="F16" s="5">
        <v>9.0</v>
      </c>
      <c r="G16" s="5">
        <v>1900.0</v>
      </c>
      <c r="H16" s="5">
        <v>111000.0</v>
      </c>
      <c r="I16" s="5">
        <v>186547.0</v>
      </c>
      <c r="J16" s="5">
        <v>1.0</v>
      </c>
      <c r="L16" s="6">
        <v>10.0</v>
      </c>
      <c r="M16" s="14">
        <v>1100.0</v>
      </c>
      <c r="N16" s="14">
        <v>35.0</v>
      </c>
      <c r="O16" s="14">
        <v>1.0</v>
      </c>
      <c r="P16" s="14">
        <v>2.0</v>
      </c>
      <c r="Q16" s="14">
        <v>8.0</v>
      </c>
      <c r="R16" s="14">
        <v>2020.0</v>
      </c>
      <c r="S16" s="14">
        <v>14933.0</v>
      </c>
      <c r="T16" s="14">
        <v>1.0</v>
      </c>
    </row>
    <row r="17">
      <c r="C17" s="6">
        <v>11.0</v>
      </c>
      <c r="D17" s="5">
        <v>60.0</v>
      </c>
      <c r="E17" s="5">
        <v>11.0</v>
      </c>
      <c r="F17" s="5">
        <v>4.0</v>
      </c>
      <c r="G17" s="5">
        <v>1917.0</v>
      </c>
      <c r="H17" s="5">
        <v>121000.0</v>
      </c>
      <c r="I17" s="5">
        <v>181537.0</v>
      </c>
      <c r="J17" s="5">
        <v>1.0</v>
      </c>
      <c r="L17" s="6">
        <v>11.0</v>
      </c>
      <c r="M17" s="14">
        <v>1200.0</v>
      </c>
      <c r="N17" s="14">
        <v>25.0</v>
      </c>
      <c r="O17" s="14">
        <v>1.0</v>
      </c>
      <c r="P17" s="14">
        <v>7.0</v>
      </c>
      <c r="Q17" s="14">
        <v>7.0</v>
      </c>
      <c r="R17" s="14">
        <v>2020.0</v>
      </c>
      <c r="S17" s="14">
        <v>14626.0</v>
      </c>
      <c r="T17" s="14">
        <v>1.0</v>
      </c>
    </row>
    <row r="18">
      <c r="C18" s="6">
        <v>12.0</v>
      </c>
      <c r="D18" s="5">
        <v>65.0</v>
      </c>
      <c r="E18" s="5">
        <v>24.0</v>
      </c>
      <c r="F18" s="5">
        <v>2.0</v>
      </c>
      <c r="G18" s="5">
        <v>2016.0</v>
      </c>
      <c r="H18" s="5">
        <v>131000.0</v>
      </c>
      <c r="I18" s="5">
        <v>155644.0</v>
      </c>
      <c r="J18" s="5">
        <v>1.0</v>
      </c>
      <c r="L18" s="6">
        <v>12.0</v>
      </c>
      <c r="M18" s="14">
        <v>1300.0</v>
      </c>
      <c r="N18" s="14">
        <v>5.0</v>
      </c>
      <c r="O18" s="14">
        <v>3.0</v>
      </c>
      <c r="P18" s="14">
        <v>15.0</v>
      </c>
      <c r="Q18" s="14">
        <v>12.0</v>
      </c>
      <c r="R18" s="14">
        <v>2021.0</v>
      </c>
      <c r="S18" s="14">
        <v>17531.0</v>
      </c>
      <c r="T18" s="14">
        <v>1.0</v>
      </c>
    </row>
    <row r="19">
      <c r="C19" s="6">
        <v>13.0</v>
      </c>
      <c r="D19" s="5">
        <v>70.0</v>
      </c>
      <c r="E19" s="5">
        <v>26.0</v>
      </c>
      <c r="F19" s="5">
        <v>7.0</v>
      </c>
      <c r="G19" s="5">
        <v>1960.0</v>
      </c>
      <c r="H19" s="5">
        <v>141000.0</v>
      </c>
      <c r="I19" s="5">
        <v>185800.0</v>
      </c>
      <c r="J19" s="5">
        <v>1.0</v>
      </c>
      <c r="L19" s="6">
        <v>13.0</v>
      </c>
      <c r="M19" s="14">
        <v>1400.0</v>
      </c>
      <c r="N19" s="14">
        <v>100.0</v>
      </c>
      <c r="O19" s="14">
        <v>3.0</v>
      </c>
      <c r="P19" s="14">
        <v>24.0</v>
      </c>
      <c r="Q19" s="14">
        <v>12.0</v>
      </c>
      <c r="R19" s="14">
        <v>2024.0</v>
      </c>
      <c r="S19" s="14">
        <v>15017.0</v>
      </c>
      <c r="T19" s="14">
        <v>1.0</v>
      </c>
    </row>
    <row r="20">
      <c r="C20" s="6">
        <v>14.0</v>
      </c>
      <c r="D20" s="5">
        <v>75.0</v>
      </c>
      <c r="E20" s="5">
        <v>8.0</v>
      </c>
      <c r="F20" s="5">
        <v>12.0</v>
      </c>
      <c r="G20" s="5">
        <v>1962.0</v>
      </c>
      <c r="H20" s="5">
        <v>151000.0</v>
      </c>
      <c r="I20" s="5">
        <v>114513.0</v>
      </c>
      <c r="J20" s="5">
        <v>1.0</v>
      </c>
      <c r="L20" s="6">
        <v>14.0</v>
      </c>
      <c r="M20" s="14">
        <v>1500.0</v>
      </c>
      <c r="N20" s="14">
        <v>35.0</v>
      </c>
      <c r="O20" s="14">
        <v>3.0</v>
      </c>
      <c r="P20" s="14">
        <v>26.0</v>
      </c>
      <c r="Q20" s="14">
        <v>9.0</v>
      </c>
      <c r="R20" s="14">
        <v>2022.0</v>
      </c>
      <c r="S20" s="14">
        <v>15520.0</v>
      </c>
      <c r="T20" s="14">
        <v>1.0</v>
      </c>
    </row>
    <row r="21">
      <c r="C21" s="6">
        <v>15.0</v>
      </c>
      <c r="D21" s="5">
        <v>80.0</v>
      </c>
      <c r="E21" s="5">
        <v>30.0</v>
      </c>
      <c r="F21" s="5">
        <v>1.0</v>
      </c>
      <c r="G21" s="5">
        <v>1914.0</v>
      </c>
      <c r="H21" s="5">
        <v>161000.0</v>
      </c>
      <c r="I21" s="5">
        <v>143818.0</v>
      </c>
      <c r="J21" s="5">
        <v>1.0</v>
      </c>
      <c r="L21" s="6">
        <v>15.0</v>
      </c>
      <c r="M21" s="14">
        <v>1600.0</v>
      </c>
      <c r="N21" s="14">
        <v>25.0</v>
      </c>
      <c r="O21" s="14">
        <v>3.0</v>
      </c>
      <c r="P21" s="14">
        <v>13.0</v>
      </c>
      <c r="Q21" s="14">
        <v>12.0</v>
      </c>
      <c r="R21" s="14">
        <v>2020.0</v>
      </c>
      <c r="S21" s="14">
        <v>15715.0</v>
      </c>
      <c r="T21" s="14">
        <v>1.0</v>
      </c>
    </row>
    <row r="22">
      <c r="C22" s="6">
        <v>16.0</v>
      </c>
      <c r="D22" s="5">
        <v>85.0</v>
      </c>
      <c r="E22" s="5">
        <v>11.0</v>
      </c>
      <c r="F22" s="5">
        <v>2.0</v>
      </c>
      <c r="G22" s="5">
        <v>1999.0</v>
      </c>
      <c r="H22" s="5">
        <v>171000.0</v>
      </c>
      <c r="I22" s="5">
        <v>158903.0</v>
      </c>
      <c r="J22" s="5">
        <v>1.0</v>
      </c>
      <c r="L22" s="6">
        <v>16.0</v>
      </c>
      <c r="M22" s="14">
        <v>1700.0</v>
      </c>
      <c r="N22" s="14">
        <v>35.0</v>
      </c>
      <c r="O22" s="14">
        <v>2.0</v>
      </c>
      <c r="P22" s="14">
        <v>24.0</v>
      </c>
      <c r="Q22" s="14">
        <v>12.0</v>
      </c>
      <c r="R22" s="14">
        <v>2021.0</v>
      </c>
      <c r="S22" s="14">
        <v>15740.0</v>
      </c>
      <c r="T22" s="14">
        <v>1.0</v>
      </c>
    </row>
    <row r="23">
      <c r="C23" s="6">
        <v>17.0</v>
      </c>
      <c r="D23" s="5">
        <v>90.0</v>
      </c>
      <c r="E23" s="5">
        <v>14.0</v>
      </c>
      <c r="F23" s="5">
        <v>6.0</v>
      </c>
      <c r="G23" s="5">
        <v>1938.0</v>
      </c>
      <c r="H23" s="5">
        <v>181000.0</v>
      </c>
      <c r="I23" s="5">
        <v>187577.0</v>
      </c>
      <c r="J23" s="5">
        <v>1.0</v>
      </c>
      <c r="L23" s="6">
        <v>17.0</v>
      </c>
      <c r="M23" s="14">
        <v>1800.0</v>
      </c>
      <c r="N23" s="14">
        <v>34.0</v>
      </c>
      <c r="O23" s="14">
        <v>3.0</v>
      </c>
      <c r="P23" s="14">
        <v>25.0</v>
      </c>
      <c r="Q23" s="14">
        <v>7.0</v>
      </c>
      <c r="R23" s="14">
        <v>2020.0</v>
      </c>
      <c r="S23" s="14">
        <v>14721.0</v>
      </c>
      <c r="T23" s="14">
        <v>1.0</v>
      </c>
    </row>
    <row r="24">
      <c r="C24" s="6">
        <v>18.0</v>
      </c>
      <c r="D24" s="5">
        <v>95.0</v>
      </c>
      <c r="E24" s="5">
        <v>2.0</v>
      </c>
      <c r="F24" s="5">
        <v>8.0</v>
      </c>
      <c r="G24" s="5">
        <v>1976.0</v>
      </c>
      <c r="H24" s="5">
        <v>191000.0</v>
      </c>
      <c r="I24" s="5">
        <v>159280.0</v>
      </c>
      <c r="J24" s="5">
        <v>1.0</v>
      </c>
      <c r="L24" s="6">
        <v>18.0</v>
      </c>
      <c r="M24" s="14">
        <v>1900.0</v>
      </c>
      <c r="N24" s="14">
        <v>25.0</v>
      </c>
      <c r="O24" s="14">
        <v>3.0</v>
      </c>
      <c r="P24" s="14">
        <v>20.0</v>
      </c>
      <c r="Q24" s="14">
        <v>12.0</v>
      </c>
      <c r="R24" s="14">
        <v>2023.0</v>
      </c>
      <c r="S24" s="14">
        <v>11362.0</v>
      </c>
      <c r="T24" s="14">
        <v>1.0</v>
      </c>
    </row>
    <row r="25">
      <c r="C25" s="6">
        <v>19.0</v>
      </c>
      <c r="D25" s="5">
        <v>100.0</v>
      </c>
      <c r="E25" s="5">
        <v>27.0</v>
      </c>
      <c r="F25" s="5">
        <v>3.0</v>
      </c>
      <c r="G25" s="5">
        <v>1941.0</v>
      </c>
      <c r="H25" s="5">
        <v>201000.0</v>
      </c>
      <c r="I25" s="5">
        <v>145867.0</v>
      </c>
      <c r="J25" s="5">
        <v>1.0</v>
      </c>
      <c r="L25" s="6">
        <v>19.0</v>
      </c>
      <c r="M25" s="14">
        <v>2000.0</v>
      </c>
      <c r="N25" s="14">
        <v>34.0</v>
      </c>
      <c r="O25" s="14">
        <v>3.0</v>
      </c>
      <c r="P25" s="14">
        <v>20.0</v>
      </c>
      <c r="Q25" s="14">
        <v>6.0</v>
      </c>
      <c r="R25" s="14">
        <v>2021.0</v>
      </c>
      <c r="S25" s="14">
        <v>11442.0</v>
      </c>
      <c r="T25" s="14">
        <v>1.0</v>
      </c>
    </row>
    <row r="28">
      <c r="M28" s="9" t="s">
        <v>9</v>
      </c>
    </row>
    <row r="29">
      <c r="D29" s="15" t="s">
        <v>7</v>
      </c>
      <c r="M29" s="13" t="s">
        <v>20</v>
      </c>
    </row>
    <row r="30">
      <c r="D30" s="4" t="s">
        <v>20</v>
      </c>
      <c r="M30" s="14">
        <f>M6</f>
        <v>100</v>
      </c>
      <c r="Z30" s="6" t="s">
        <v>63</v>
      </c>
    </row>
    <row r="31">
      <c r="D31" s="5">
        <f>+D6</f>
        <v>5</v>
      </c>
      <c r="M31" s="14">
        <f>N6</f>
        <v>5</v>
      </c>
    </row>
    <row r="32">
      <c r="D32" s="16">
        <f>+E6</f>
        <v>24</v>
      </c>
      <c r="M32" s="14">
        <f>O6</f>
        <v>3</v>
      </c>
      <c r="Z32" s="9" t="s">
        <v>7</v>
      </c>
    </row>
    <row r="33">
      <c r="D33" s="16">
        <f>+F6</f>
        <v>12</v>
      </c>
      <c r="M33" s="14">
        <f>P6</f>
        <v>8</v>
      </c>
      <c r="AA33" s="1" t="s">
        <v>0</v>
      </c>
      <c r="AB33" s="2"/>
      <c r="AC33" s="3"/>
    </row>
    <row r="34">
      <c r="D34" s="16">
        <f>+G6</f>
        <v>1924</v>
      </c>
      <c r="M34" s="14">
        <f>Q6</f>
        <v>10</v>
      </c>
      <c r="Y34" s="12" t="s">
        <v>12</v>
      </c>
      <c r="Z34" s="4" t="s">
        <v>13</v>
      </c>
      <c r="AA34" s="4" t="s">
        <v>1</v>
      </c>
      <c r="AB34" s="4" t="s">
        <v>2</v>
      </c>
      <c r="AC34" s="4" t="s">
        <v>3</v>
      </c>
      <c r="AD34" s="4" t="s">
        <v>4</v>
      </c>
      <c r="AE34" s="4" t="s">
        <v>14</v>
      </c>
      <c r="AF34" s="4" t="s">
        <v>15</v>
      </c>
    </row>
    <row r="35">
      <c r="D35" s="16">
        <f>+H6</f>
        <v>11000</v>
      </c>
      <c r="M35" s="14">
        <f>R6</f>
        <v>2020</v>
      </c>
      <c r="Y35" s="6">
        <v>0.0</v>
      </c>
      <c r="Z35" s="5" t="str">
        <f t="shared" ref="Z35:AD35" si="1">IF(AA35&lt;&gt;"",D6,"")</f>
        <v/>
      </c>
      <c r="AA35" s="5" t="str">
        <f t="shared" si="1"/>
        <v/>
      </c>
      <c r="AB35" s="5" t="str">
        <f t="shared" si="1"/>
        <v/>
      </c>
      <c r="AC35" s="5" t="str">
        <f t="shared" si="1"/>
        <v/>
      </c>
      <c r="AD35" s="5" t="str">
        <f t="shared" si="1"/>
        <v/>
      </c>
      <c r="AE35" s="5" t="str">
        <f t="shared" ref="AE35:AE54" si="3">IF(I6&lt;150000,I6,"")</f>
        <v/>
      </c>
      <c r="AF35" s="5" t="str">
        <f t="shared" ref="AF35:AF54" si="4">IF(AE35&lt;&gt;"",0,"")</f>
        <v/>
      </c>
    </row>
    <row r="36">
      <c r="D36" s="16">
        <f>+I6</f>
        <v>166689</v>
      </c>
      <c r="M36" s="14">
        <f>S6</f>
        <v>19400</v>
      </c>
      <c r="Y36" s="6">
        <v>1.0</v>
      </c>
      <c r="Z36" s="5" t="str">
        <f t="shared" ref="Z36:AD36" si="2">IF(AA36&lt;&gt;"",D7,"")</f>
        <v/>
      </c>
      <c r="AA36" s="5" t="str">
        <f t="shared" si="2"/>
        <v/>
      </c>
      <c r="AB36" s="5" t="str">
        <f t="shared" si="2"/>
        <v/>
      </c>
      <c r="AC36" s="5" t="str">
        <f t="shared" si="2"/>
        <v/>
      </c>
      <c r="AD36" s="5" t="str">
        <f t="shared" si="2"/>
        <v/>
      </c>
      <c r="AE36" s="5" t="str">
        <f t="shared" si="3"/>
        <v/>
      </c>
      <c r="AF36" s="5" t="str">
        <f t="shared" si="4"/>
        <v/>
      </c>
    </row>
    <row r="37">
      <c r="D37" s="16">
        <f>+D7</f>
        <v>10</v>
      </c>
      <c r="M37" s="14">
        <f>M7</f>
        <v>200</v>
      </c>
      <c r="Y37" s="6">
        <v>2.0</v>
      </c>
      <c r="Z37" s="5" t="str">
        <f t="shared" ref="Z37:AD37" si="5">IF(AA37&lt;&gt;"",D8,"")</f>
        <v/>
      </c>
      <c r="AA37" s="5" t="str">
        <f t="shared" si="5"/>
        <v/>
      </c>
      <c r="AB37" s="5" t="str">
        <f t="shared" si="5"/>
        <v/>
      </c>
      <c r="AC37" s="5" t="str">
        <f t="shared" si="5"/>
        <v/>
      </c>
      <c r="AD37" s="5" t="str">
        <f t="shared" si="5"/>
        <v/>
      </c>
      <c r="AE37" s="5" t="str">
        <f t="shared" si="3"/>
        <v/>
      </c>
      <c r="AF37" s="5" t="str">
        <f t="shared" si="4"/>
        <v/>
      </c>
    </row>
    <row r="38">
      <c r="D38" s="16">
        <f>+E7</f>
        <v>25</v>
      </c>
      <c r="M38" s="14">
        <f>N7</f>
        <v>25</v>
      </c>
      <c r="Y38" s="6">
        <v>3.0</v>
      </c>
      <c r="Z38" s="5" t="str">
        <f t="shared" ref="Z38:AD38" si="6">IF(AA38&lt;&gt;"",D9,"")</f>
        <v/>
      </c>
      <c r="AA38" s="5" t="str">
        <f t="shared" si="6"/>
        <v/>
      </c>
      <c r="AB38" s="5" t="str">
        <f t="shared" si="6"/>
        <v/>
      </c>
      <c r="AC38" s="5" t="str">
        <f t="shared" si="6"/>
        <v/>
      </c>
      <c r="AD38" s="5" t="str">
        <f t="shared" si="6"/>
        <v/>
      </c>
      <c r="AE38" s="5" t="str">
        <f t="shared" si="3"/>
        <v/>
      </c>
      <c r="AF38" s="5" t="str">
        <f t="shared" si="4"/>
        <v/>
      </c>
    </row>
    <row r="39">
      <c r="D39" s="16">
        <f>+F7</f>
        <v>2</v>
      </c>
      <c r="M39" s="14">
        <f>O7</f>
        <v>1</v>
      </c>
      <c r="Y39" s="6">
        <v>4.0</v>
      </c>
      <c r="Z39" s="5">
        <f t="shared" ref="Z39:AD39" si="7">IF(AA39&lt;&gt;"",D10,"")</f>
        <v>25</v>
      </c>
      <c r="AA39" s="5">
        <f t="shared" si="7"/>
        <v>14</v>
      </c>
      <c r="AB39" s="5">
        <f t="shared" si="7"/>
        <v>4</v>
      </c>
      <c r="AC39" s="5">
        <f t="shared" si="7"/>
        <v>1966</v>
      </c>
      <c r="AD39" s="5">
        <f t="shared" si="7"/>
        <v>51000</v>
      </c>
      <c r="AE39" s="5">
        <f t="shared" si="3"/>
        <v>106556</v>
      </c>
      <c r="AF39" s="5">
        <f t="shared" si="4"/>
        <v>0</v>
      </c>
    </row>
    <row r="40">
      <c r="D40" s="16">
        <f>+G7</f>
        <v>1911</v>
      </c>
      <c r="M40" s="14">
        <f>P7</f>
        <v>21</v>
      </c>
      <c r="Y40" s="6">
        <v>5.0</v>
      </c>
      <c r="Z40" s="5" t="str">
        <f t="shared" ref="Z40:AD40" si="8">IF(AA40&lt;&gt;"",D11,"")</f>
        <v/>
      </c>
      <c r="AA40" s="5" t="str">
        <f t="shared" si="8"/>
        <v/>
      </c>
      <c r="AB40" s="5" t="str">
        <f t="shared" si="8"/>
        <v/>
      </c>
      <c r="AC40" s="5" t="str">
        <f t="shared" si="8"/>
        <v/>
      </c>
      <c r="AD40" s="5" t="str">
        <f t="shared" si="8"/>
        <v/>
      </c>
      <c r="AE40" s="5" t="str">
        <f t="shared" si="3"/>
        <v/>
      </c>
      <c r="AF40" s="5" t="str">
        <f t="shared" si="4"/>
        <v/>
      </c>
    </row>
    <row r="41">
      <c r="D41" s="16">
        <f>+H7</f>
        <v>21000</v>
      </c>
      <c r="M41" s="14">
        <f>Q7</f>
        <v>9</v>
      </c>
      <c r="Y41" s="6">
        <v>6.0</v>
      </c>
      <c r="Z41" s="5">
        <f t="shared" ref="Z41:AD41" si="9">IF(AA41&lt;&gt;"",D12,"")</f>
        <v>35</v>
      </c>
      <c r="AA41" s="5">
        <f t="shared" si="9"/>
        <v>16</v>
      </c>
      <c r="AB41" s="5">
        <f t="shared" si="9"/>
        <v>7</v>
      </c>
      <c r="AC41" s="5">
        <f t="shared" si="9"/>
        <v>1935</v>
      </c>
      <c r="AD41" s="5">
        <f t="shared" si="9"/>
        <v>71000</v>
      </c>
      <c r="AE41" s="5">
        <f t="shared" si="3"/>
        <v>109036</v>
      </c>
      <c r="AF41" s="5">
        <f t="shared" si="4"/>
        <v>0</v>
      </c>
    </row>
    <row r="42">
      <c r="D42" s="16">
        <f>+I7</f>
        <v>151990</v>
      </c>
      <c r="M42" s="14">
        <f>R7</f>
        <v>2024</v>
      </c>
      <c r="Y42" s="6">
        <v>7.0</v>
      </c>
      <c r="Z42" s="5" t="str">
        <f t="shared" ref="Z42:AD42" si="10">IF(AA42&lt;&gt;"",D13,"")</f>
        <v/>
      </c>
      <c r="AA42" s="5" t="str">
        <f t="shared" si="10"/>
        <v/>
      </c>
      <c r="AB42" s="5" t="str">
        <f t="shared" si="10"/>
        <v/>
      </c>
      <c r="AC42" s="5" t="str">
        <f t="shared" si="10"/>
        <v/>
      </c>
      <c r="AD42" s="5" t="str">
        <f t="shared" si="10"/>
        <v/>
      </c>
      <c r="AE42" s="5" t="str">
        <f t="shared" si="3"/>
        <v/>
      </c>
      <c r="AF42" s="5" t="str">
        <f t="shared" si="4"/>
        <v/>
      </c>
    </row>
    <row r="43">
      <c r="D43" s="16">
        <f>+D8</f>
        <v>15</v>
      </c>
      <c r="M43" s="14">
        <f>S7</f>
        <v>16991</v>
      </c>
      <c r="Y43" s="6">
        <v>8.0</v>
      </c>
      <c r="Z43" s="5" t="str">
        <f t="shared" ref="Z43:AD43" si="11">IF(AA43&lt;&gt;"",D14,"")</f>
        <v/>
      </c>
      <c r="AA43" s="5" t="str">
        <f t="shared" si="11"/>
        <v/>
      </c>
      <c r="AB43" s="5" t="str">
        <f t="shared" si="11"/>
        <v/>
      </c>
      <c r="AC43" s="5" t="str">
        <f t="shared" si="11"/>
        <v/>
      </c>
      <c r="AD43" s="5" t="str">
        <f t="shared" si="11"/>
        <v/>
      </c>
      <c r="AE43" s="5" t="str">
        <f t="shared" si="3"/>
        <v/>
      </c>
      <c r="AF43" s="5" t="str">
        <f t="shared" si="4"/>
        <v/>
      </c>
    </row>
    <row r="44">
      <c r="D44" s="16">
        <f>+E8</f>
        <v>31</v>
      </c>
      <c r="M44" s="14">
        <f>M8</f>
        <v>300</v>
      </c>
      <c r="Y44" s="6">
        <v>9.0</v>
      </c>
      <c r="Z44" s="5">
        <f t="shared" ref="Z44:AD44" si="12">IF(AA44&lt;&gt;"",D15,"")</f>
        <v>50</v>
      </c>
      <c r="AA44" s="5">
        <f t="shared" si="12"/>
        <v>4</v>
      </c>
      <c r="AB44" s="5">
        <f t="shared" si="12"/>
        <v>10</v>
      </c>
      <c r="AC44" s="5">
        <f t="shared" si="12"/>
        <v>1941</v>
      </c>
      <c r="AD44" s="5">
        <f t="shared" si="12"/>
        <v>101000</v>
      </c>
      <c r="AE44" s="5">
        <f t="shared" si="3"/>
        <v>134884</v>
      </c>
      <c r="AF44" s="5">
        <f t="shared" si="4"/>
        <v>0</v>
      </c>
    </row>
    <row r="45">
      <c r="D45" s="16">
        <f>+F8</f>
        <v>1</v>
      </c>
      <c r="M45" s="14">
        <f>N8</f>
        <v>5</v>
      </c>
      <c r="Y45" s="6">
        <v>10.0</v>
      </c>
      <c r="Z45" s="5" t="str">
        <f t="shared" ref="Z45:AD45" si="13">IF(AA45&lt;&gt;"",D16,"")</f>
        <v/>
      </c>
      <c r="AA45" s="5" t="str">
        <f t="shared" si="13"/>
        <v/>
      </c>
      <c r="AB45" s="5" t="str">
        <f t="shared" si="13"/>
        <v/>
      </c>
      <c r="AC45" s="5" t="str">
        <f t="shared" si="13"/>
        <v/>
      </c>
      <c r="AD45" s="5" t="str">
        <f t="shared" si="13"/>
        <v/>
      </c>
      <c r="AE45" s="5" t="str">
        <f t="shared" si="3"/>
        <v/>
      </c>
      <c r="AF45" s="5" t="str">
        <f t="shared" si="4"/>
        <v/>
      </c>
    </row>
    <row r="46">
      <c r="D46" s="16">
        <f>+G8</f>
        <v>2024</v>
      </c>
      <c r="M46" s="14">
        <f>O8</f>
        <v>3</v>
      </c>
      <c r="Y46" s="6">
        <v>11.0</v>
      </c>
      <c r="Z46" s="5" t="str">
        <f t="shared" ref="Z46:AD46" si="14">IF(AA46&lt;&gt;"",D17,"")</f>
        <v/>
      </c>
      <c r="AA46" s="5" t="str">
        <f t="shared" si="14"/>
        <v/>
      </c>
      <c r="AB46" s="5" t="str">
        <f t="shared" si="14"/>
        <v/>
      </c>
      <c r="AC46" s="5" t="str">
        <f t="shared" si="14"/>
        <v/>
      </c>
      <c r="AD46" s="5" t="str">
        <f t="shared" si="14"/>
        <v/>
      </c>
      <c r="AE46" s="5" t="str">
        <f t="shared" si="3"/>
        <v/>
      </c>
      <c r="AF46" s="5" t="str">
        <f t="shared" si="4"/>
        <v/>
      </c>
    </row>
    <row r="47">
      <c r="D47" s="16">
        <f>+H8</f>
        <v>31000</v>
      </c>
      <c r="M47" s="14">
        <f>P8</f>
        <v>28</v>
      </c>
      <c r="Y47" s="6">
        <v>12.0</v>
      </c>
      <c r="Z47" s="5" t="str">
        <f t="shared" ref="Z47:AD47" si="15">IF(AA47&lt;&gt;"",D18,"")</f>
        <v/>
      </c>
      <c r="AA47" s="5" t="str">
        <f t="shared" si="15"/>
        <v/>
      </c>
      <c r="AB47" s="5" t="str">
        <f t="shared" si="15"/>
        <v/>
      </c>
      <c r="AC47" s="5" t="str">
        <f t="shared" si="15"/>
        <v/>
      </c>
      <c r="AD47" s="5" t="str">
        <f t="shared" si="15"/>
        <v/>
      </c>
      <c r="AE47" s="5" t="str">
        <f t="shared" si="3"/>
        <v/>
      </c>
      <c r="AF47" s="5" t="str">
        <f t="shared" si="4"/>
        <v/>
      </c>
    </row>
    <row r="48">
      <c r="D48" s="16">
        <f>+I8</f>
        <v>155022</v>
      </c>
      <c r="M48" s="14">
        <f>Q8</f>
        <v>3</v>
      </c>
      <c r="Y48" s="6">
        <v>13.0</v>
      </c>
      <c r="Z48" s="5" t="str">
        <f t="shared" ref="Z48:AD48" si="16">IF(AA48&lt;&gt;"",D19,"")</f>
        <v/>
      </c>
      <c r="AA48" s="5" t="str">
        <f t="shared" si="16"/>
        <v/>
      </c>
      <c r="AB48" s="5" t="str">
        <f t="shared" si="16"/>
        <v/>
      </c>
      <c r="AC48" s="5" t="str">
        <f t="shared" si="16"/>
        <v/>
      </c>
      <c r="AD48" s="5" t="str">
        <f t="shared" si="16"/>
        <v/>
      </c>
      <c r="AE48" s="5" t="str">
        <f t="shared" si="3"/>
        <v/>
      </c>
      <c r="AF48" s="5" t="str">
        <f t="shared" si="4"/>
        <v/>
      </c>
    </row>
    <row r="49">
      <c r="D49" s="16">
        <f>+D9</f>
        <v>20</v>
      </c>
      <c r="M49" s="14">
        <f>R8</f>
        <v>2021</v>
      </c>
      <c r="Y49" s="6">
        <v>14.0</v>
      </c>
      <c r="Z49" s="5">
        <f t="shared" ref="Z49:AD49" si="17">IF(AA49&lt;&gt;"",D20,"")</f>
        <v>75</v>
      </c>
      <c r="AA49" s="5">
        <f t="shared" si="17"/>
        <v>8</v>
      </c>
      <c r="AB49" s="5">
        <f t="shared" si="17"/>
        <v>12</v>
      </c>
      <c r="AC49" s="5">
        <f t="shared" si="17"/>
        <v>1962</v>
      </c>
      <c r="AD49" s="5">
        <f t="shared" si="17"/>
        <v>151000</v>
      </c>
      <c r="AE49" s="5">
        <f t="shared" si="3"/>
        <v>114513</v>
      </c>
      <c r="AF49" s="5">
        <f t="shared" si="4"/>
        <v>0</v>
      </c>
    </row>
    <row r="50">
      <c r="D50" s="16">
        <f>+E9</f>
        <v>26</v>
      </c>
      <c r="M50" s="14">
        <f>S8</f>
        <v>10242</v>
      </c>
      <c r="Y50" s="6">
        <v>15.0</v>
      </c>
      <c r="Z50" s="5">
        <f t="shared" ref="Z50:AD50" si="18">IF(AA50&lt;&gt;"",D21,"")</f>
        <v>80</v>
      </c>
      <c r="AA50" s="5">
        <f t="shared" si="18"/>
        <v>30</v>
      </c>
      <c r="AB50" s="5">
        <f t="shared" si="18"/>
        <v>1</v>
      </c>
      <c r="AC50" s="5">
        <f t="shared" si="18"/>
        <v>1914</v>
      </c>
      <c r="AD50" s="5">
        <f t="shared" si="18"/>
        <v>161000</v>
      </c>
      <c r="AE50" s="5">
        <f t="shared" si="3"/>
        <v>143818</v>
      </c>
      <c r="AF50" s="5">
        <f t="shared" si="4"/>
        <v>0</v>
      </c>
    </row>
    <row r="51">
      <c r="D51" s="16">
        <f>+F9</f>
        <v>2</v>
      </c>
      <c r="M51" s="14">
        <f>M9</f>
        <v>400</v>
      </c>
      <c r="Y51" s="6">
        <v>16.0</v>
      </c>
      <c r="Z51" s="5" t="str">
        <f t="shared" ref="Z51:AD51" si="19">IF(AA51&lt;&gt;"",D22,"")</f>
        <v/>
      </c>
      <c r="AA51" s="5" t="str">
        <f t="shared" si="19"/>
        <v/>
      </c>
      <c r="AB51" s="5" t="str">
        <f t="shared" si="19"/>
        <v/>
      </c>
      <c r="AC51" s="5" t="str">
        <f t="shared" si="19"/>
        <v/>
      </c>
      <c r="AD51" s="5" t="str">
        <f t="shared" si="19"/>
        <v/>
      </c>
      <c r="AE51" s="5" t="str">
        <f t="shared" si="3"/>
        <v/>
      </c>
      <c r="AF51" s="5" t="str">
        <f t="shared" si="4"/>
        <v/>
      </c>
    </row>
    <row r="52">
      <c r="D52" s="16">
        <f>+G9</f>
        <v>1974</v>
      </c>
      <c r="M52" s="14">
        <f>N9</f>
        <v>100</v>
      </c>
      <c r="Y52" s="6">
        <v>17.0</v>
      </c>
      <c r="Z52" s="5" t="str">
        <f t="shared" ref="Z52:AD52" si="20">IF(AA52&lt;&gt;"",D23,"")</f>
        <v/>
      </c>
      <c r="AA52" s="5" t="str">
        <f t="shared" si="20"/>
        <v/>
      </c>
      <c r="AB52" s="5" t="str">
        <f t="shared" si="20"/>
        <v/>
      </c>
      <c r="AC52" s="5" t="str">
        <f t="shared" si="20"/>
        <v/>
      </c>
      <c r="AD52" s="5" t="str">
        <f t="shared" si="20"/>
        <v/>
      </c>
      <c r="AE52" s="5" t="str">
        <f t="shared" si="3"/>
        <v/>
      </c>
      <c r="AF52" s="5" t="str">
        <f t="shared" si="4"/>
        <v/>
      </c>
    </row>
    <row r="53">
      <c r="D53" s="16">
        <f>+H9</f>
        <v>41000</v>
      </c>
      <c r="M53" s="14">
        <f>O9</f>
        <v>1</v>
      </c>
      <c r="Y53" s="6">
        <v>18.0</v>
      </c>
      <c r="Z53" s="5" t="str">
        <f t="shared" ref="Z53:AD53" si="21">IF(AA53&lt;&gt;"",D24,"")</f>
        <v/>
      </c>
      <c r="AA53" s="5" t="str">
        <f t="shared" si="21"/>
        <v/>
      </c>
      <c r="AB53" s="5" t="str">
        <f t="shared" si="21"/>
        <v/>
      </c>
      <c r="AC53" s="5" t="str">
        <f t="shared" si="21"/>
        <v/>
      </c>
      <c r="AD53" s="5" t="str">
        <f t="shared" si="21"/>
        <v/>
      </c>
      <c r="AE53" s="5" t="str">
        <f t="shared" si="3"/>
        <v/>
      </c>
      <c r="AF53" s="5" t="str">
        <f t="shared" si="4"/>
        <v/>
      </c>
    </row>
    <row r="54">
      <c r="D54" s="16">
        <f>+I9</f>
        <v>150194</v>
      </c>
      <c r="M54" s="14">
        <f>P9</f>
        <v>27</v>
      </c>
      <c r="Y54" s="6">
        <v>19.0</v>
      </c>
      <c r="Z54" s="5">
        <f t="shared" ref="Z54:AD54" si="22">IF(AA54&lt;&gt;"",D25,"")</f>
        <v>100</v>
      </c>
      <c r="AA54" s="5">
        <f t="shared" si="22"/>
        <v>27</v>
      </c>
      <c r="AB54" s="5">
        <f t="shared" si="22"/>
        <v>3</v>
      </c>
      <c r="AC54" s="5">
        <f t="shared" si="22"/>
        <v>1941</v>
      </c>
      <c r="AD54" s="5">
        <f t="shared" si="22"/>
        <v>201000</v>
      </c>
      <c r="AE54" s="5">
        <f t="shared" si="3"/>
        <v>145867</v>
      </c>
      <c r="AF54" s="5">
        <f t="shared" si="4"/>
        <v>0</v>
      </c>
    </row>
    <row r="55">
      <c r="D55" s="16">
        <f>+D10</f>
        <v>25</v>
      </c>
      <c r="M55" s="14">
        <f>Q9</f>
        <v>1</v>
      </c>
    </row>
    <row r="56">
      <c r="D56" s="16">
        <f>+E10</f>
        <v>14</v>
      </c>
      <c r="M56" s="14">
        <f>R9</f>
        <v>2023</v>
      </c>
      <c r="Z56" s="6" t="s">
        <v>64</v>
      </c>
    </row>
    <row r="57">
      <c r="D57" s="16">
        <f>+F10</f>
        <v>4</v>
      </c>
      <c r="M57" s="14">
        <f>S9</f>
        <v>13588</v>
      </c>
    </row>
    <row r="58">
      <c r="D58" s="16">
        <f>+G10</f>
        <v>1966</v>
      </c>
      <c r="M58" s="14">
        <f>M10</f>
        <v>500</v>
      </c>
      <c r="Z58" s="9" t="s">
        <v>7</v>
      </c>
    </row>
    <row r="59">
      <c r="D59" s="16">
        <f>+H10</f>
        <v>51000</v>
      </c>
      <c r="M59" s="14">
        <f>N10</f>
        <v>5</v>
      </c>
      <c r="AA59" s="1" t="s">
        <v>0</v>
      </c>
      <c r="AB59" s="2"/>
      <c r="AC59" s="3"/>
    </row>
    <row r="60">
      <c r="D60" s="16">
        <f>+I10</f>
        <v>106556</v>
      </c>
      <c r="M60" s="14">
        <f>O10</f>
        <v>3</v>
      </c>
      <c r="Y60" s="12" t="s">
        <v>12</v>
      </c>
      <c r="Z60" s="4" t="s">
        <v>13</v>
      </c>
      <c r="AA60" s="4" t="s">
        <v>1</v>
      </c>
      <c r="AB60" s="4" t="s">
        <v>2</v>
      </c>
      <c r="AC60" s="4" t="s">
        <v>3</v>
      </c>
      <c r="AD60" s="4" t="s">
        <v>4</v>
      </c>
      <c r="AE60" s="4" t="s">
        <v>14</v>
      </c>
      <c r="AF60" s="4" t="s">
        <v>15</v>
      </c>
    </row>
    <row r="61">
      <c r="D61" s="16">
        <f>+D11</f>
        <v>30</v>
      </c>
      <c r="M61" s="14">
        <f>P10</f>
        <v>27</v>
      </c>
      <c r="Y61" s="6">
        <v>0.0</v>
      </c>
      <c r="Z61" s="5" t="str">
        <f t="shared" ref="Z61:AD61" si="23">IF(AA61&lt;&gt;"",D6,"")</f>
        <v/>
      </c>
      <c r="AA61" s="5" t="str">
        <f t="shared" si="23"/>
        <v/>
      </c>
      <c r="AB61" s="5" t="str">
        <f t="shared" si="23"/>
        <v/>
      </c>
      <c r="AC61" s="5" t="str">
        <f t="shared" si="23"/>
        <v/>
      </c>
      <c r="AD61" s="5" t="str">
        <f t="shared" si="23"/>
        <v/>
      </c>
      <c r="AE61" s="5" t="str">
        <f t="shared" ref="AE61:AE80" si="25">IF(I6&lt;150000,I6,"")</f>
        <v/>
      </c>
      <c r="AF61" s="5" t="str">
        <f t="shared" ref="AF61:AF80" si="26">IF(AE61&lt;&gt;"",1,"")</f>
        <v/>
      </c>
    </row>
    <row r="62">
      <c r="D62" s="16">
        <f>+E11</f>
        <v>20</v>
      </c>
      <c r="M62" s="14">
        <f>Q10</f>
        <v>2</v>
      </c>
      <c r="Y62" s="6">
        <v>1.0</v>
      </c>
      <c r="Z62" s="5" t="str">
        <f t="shared" ref="Z62:AD62" si="24">IF(AA62&lt;&gt;"",D7,"")</f>
        <v/>
      </c>
      <c r="AA62" s="5" t="str">
        <f t="shared" si="24"/>
        <v/>
      </c>
      <c r="AB62" s="5" t="str">
        <f t="shared" si="24"/>
        <v/>
      </c>
      <c r="AC62" s="5" t="str">
        <f t="shared" si="24"/>
        <v/>
      </c>
      <c r="AD62" s="5" t="str">
        <f t="shared" si="24"/>
        <v/>
      </c>
      <c r="AE62" s="5" t="str">
        <f t="shared" si="25"/>
        <v/>
      </c>
      <c r="AF62" s="5" t="str">
        <f t="shared" si="26"/>
        <v/>
      </c>
    </row>
    <row r="63">
      <c r="D63" s="16">
        <f>+F11</f>
        <v>5</v>
      </c>
      <c r="M63" s="14">
        <f>R10</f>
        <v>2021</v>
      </c>
      <c r="Y63" s="6">
        <v>2.0</v>
      </c>
      <c r="Z63" s="5" t="str">
        <f t="shared" ref="Z63:AD63" si="27">IF(AA63&lt;&gt;"",D8,"")</f>
        <v/>
      </c>
      <c r="AA63" s="5" t="str">
        <f t="shared" si="27"/>
        <v/>
      </c>
      <c r="AB63" s="5" t="str">
        <f t="shared" si="27"/>
        <v/>
      </c>
      <c r="AC63" s="5" t="str">
        <f t="shared" si="27"/>
        <v/>
      </c>
      <c r="AD63" s="5" t="str">
        <f t="shared" si="27"/>
        <v/>
      </c>
      <c r="AE63" s="5" t="str">
        <f t="shared" si="25"/>
        <v/>
      </c>
      <c r="AF63" s="5" t="str">
        <f t="shared" si="26"/>
        <v/>
      </c>
    </row>
    <row r="64">
      <c r="D64" s="16">
        <f>+G11</f>
        <v>1986</v>
      </c>
      <c r="M64" s="14">
        <f>S10</f>
        <v>15003</v>
      </c>
      <c r="Y64" s="6">
        <v>3.0</v>
      </c>
      <c r="Z64" s="5" t="str">
        <f t="shared" ref="Z64:AD64" si="28">IF(AA64&lt;&gt;"",D9,"")</f>
        <v/>
      </c>
      <c r="AA64" s="5" t="str">
        <f t="shared" si="28"/>
        <v/>
      </c>
      <c r="AB64" s="5" t="str">
        <f t="shared" si="28"/>
        <v/>
      </c>
      <c r="AC64" s="5" t="str">
        <f t="shared" si="28"/>
        <v/>
      </c>
      <c r="AD64" s="5" t="str">
        <f t="shared" si="28"/>
        <v/>
      </c>
      <c r="AE64" s="5" t="str">
        <f t="shared" si="25"/>
        <v/>
      </c>
      <c r="AF64" s="5" t="str">
        <f t="shared" si="26"/>
        <v/>
      </c>
    </row>
    <row r="65">
      <c r="D65" s="16">
        <f>+H11</f>
        <v>61000</v>
      </c>
      <c r="M65" s="14">
        <f>M11</f>
        <v>600</v>
      </c>
      <c r="Y65" s="6">
        <v>4.0</v>
      </c>
      <c r="Z65" s="5">
        <f t="shared" ref="Z65:AD65" si="29">IF(AA65&lt;&gt;"",D10,"")</f>
        <v>25</v>
      </c>
      <c r="AA65" s="5">
        <f t="shared" si="29"/>
        <v>14</v>
      </c>
      <c r="AB65" s="5">
        <f t="shared" si="29"/>
        <v>4</v>
      </c>
      <c r="AC65" s="5">
        <f t="shared" si="29"/>
        <v>1966</v>
      </c>
      <c r="AD65" s="5">
        <f t="shared" si="29"/>
        <v>51000</v>
      </c>
      <c r="AE65" s="5">
        <f t="shared" si="25"/>
        <v>106556</v>
      </c>
      <c r="AF65" s="5">
        <f t="shared" si="26"/>
        <v>1</v>
      </c>
    </row>
    <row r="66">
      <c r="D66" s="16">
        <f>+I11</f>
        <v>188906</v>
      </c>
      <c r="M66" s="14">
        <f>N11</f>
        <v>35</v>
      </c>
      <c r="Y66" s="6">
        <v>5.0</v>
      </c>
      <c r="Z66" s="5" t="str">
        <f t="shared" ref="Z66:AD66" si="30">IF(AA66&lt;&gt;"",D11,"")</f>
        <v/>
      </c>
      <c r="AA66" s="5" t="str">
        <f t="shared" si="30"/>
        <v/>
      </c>
      <c r="AB66" s="5" t="str">
        <f t="shared" si="30"/>
        <v/>
      </c>
      <c r="AC66" s="5" t="str">
        <f t="shared" si="30"/>
        <v/>
      </c>
      <c r="AD66" s="5" t="str">
        <f t="shared" si="30"/>
        <v/>
      </c>
      <c r="AE66" s="5" t="str">
        <f t="shared" si="25"/>
        <v/>
      </c>
      <c r="AF66" s="5" t="str">
        <f t="shared" si="26"/>
        <v/>
      </c>
    </row>
    <row r="67">
      <c r="D67" s="16">
        <f>+D12</f>
        <v>35</v>
      </c>
      <c r="M67" s="14">
        <f>O11</f>
        <v>3</v>
      </c>
      <c r="Y67" s="6">
        <v>6.0</v>
      </c>
      <c r="Z67" s="5">
        <f t="shared" ref="Z67:AD67" si="31">IF(AA67&lt;&gt;"",D12,"")</f>
        <v>35</v>
      </c>
      <c r="AA67" s="5">
        <f t="shared" si="31"/>
        <v>16</v>
      </c>
      <c r="AB67" s="5">
        <f t="shared" si="31"/>
        <v>7</v>
      </c>
      <c r="AC67" s="5">
        <f t="shared" si="31"/>
        <v>1935</v>
      </c>
      <c r="AD67" s="5">
        <f t="shared" si="31"/>
        <v>71000</v>
      </c>
      <c r="AE67" s="5">
        <f t="shared" si="25"/>
        <v>109036</v>
      </c>
      <c r="AF67" s="5">
        <f t="shared" si="26"/>
        <v>1</v>
      </c>
    </row>
    <row r="68">
      <c r="D68" s="16">
        <f>+E12</f>
        <v>16</v>
      </c>
      <c r="M68" s="14">
        <f>P11</f>
        <v>2</v>
      </c>
      <c r="Y68" s="6">
        <v>7.0</v>
      </c>
      <c r="Z68" s="5" t="str">
        <f t="shared" ref="Z68:AD68" si="32">IF(AA68&lt;&gt;"",D13,"")</f>
        <v/>
      </c>
      <c r="AA68" s="5" t="str">
        <f t="shared" si="32"/>
        <v/>
      </c>
      <c r="AB68" s="5" t="str">
        <f t="shared" si="32"/>
        <v/>
      </c>
      <c r="AC68" s="5" t="str">
        <f t="shared" si="32"/>
        <v/>
      </c>
      <c r="AD68" s="5" t="str">
        <f t="shared" si="32"/>
        <v/>
      </c>
      <c r="AE68" s="5" t="str">
        <f t="shared" si="25"/>
        <v/>
      </c>
      <c r="AF68" s="5" t="str">
        <f t="shared" si="26"/>
        <v/>
      </c>
    </row>
    <row r="69">
      <c r="D69" s="16">
        <f>+F12</f>
        <v>7</v>
      </c>
      <c r="M69" s="14">
        <f>Q11</f>
        <v>11</v>
      </c>
      <c r="Y69" s="6">
        <v>8.0</v>
      </c>
      <c r="Z69" s="5" t="str">
        <f t="shared" ref="Z69:AD69" si="33">IF(AA69&lt;&gt;"",D14,"")</f>
        <v/>
      </c>
      <c r="AA69" s="5" t="str">
        <f t="shared" si="33"/>
        <v/>
      </c>
      <c r="AB69" s="5" t="str">
        <f t="shared" si="33"/>
        <v/>
      </c>
      <c r="AC69" s="5" t="str">
        <f t="shared" si="33"/>
        <v/>
      </c>
      <c r="AD69" s="5" t="str">
        <f t="shared" si="33"/>
        <v/>
      </c>
      <c r="AE69" s="5" t="str">
        <f t="shared" si="25"/>
        <v/>
      </c>
      <c r="AF69" s="5" t="str">
        <f t="shared" si="26"/>
        <v/>
      </c>
    </row>
    <row r="70">
      <c r="D70" s="16">
        <f>+G12</f>
        <v>1935</v>
      </c>
      <c r="M70" s="14">
        <f>R11</f>
        <v>2021</v>
      </c>
      <c r="Y70" s="6">
        <v>9.0</v>
      </c>
      <c r="Z70" s="5">
        <f t="shared" ref="Z70:AD70" si="34">IF(AA70&lt;&gt;"",D15,"")</f>
        <v>50</v>
      </c>
      <c r="AA70" s="5">
        <f t="shared" si="34"/>
        <v>4</v>
      </c>
      <c r="AB70" s="5">
        <f t="shared" si="34"/>
        <v>10</v>
      </c>
      <c r="AC70" s="5">
        <f t="shared" si="34"/>
        <v>1941</v>
      </c>
      <c r="AD70" s="5">
        <f t="shared" si="34"/>
        <v>101000</v>
      </c>
      <c r="AE70" s="5">
        <f t="shared" si="25"/>
        <v>134884</v>
      </c>
      <c r="AF70" s="5">
        <f t="shared" si="26"/>
        <v>1</v>
      </c>
    </row>
    <row r="71">
      <c r="D71" s="16">
        <f>+H12</f>
        <v>71000</v>
      </c>
      <c r="M71" s="14">
        <f>S11</f>
        <v>13799</v>
      </c>
      <c r="Y71" s="6">
        <v>10.0</v>
      </c>
      <c r="Z71" s="5" t="str">
        <f t="shared" ref="Z71:AD71" si="35">IF(AA71&lt;&gt;"",D16,"")</f>
        <v/>
      </c>
      <c r="AA71" s="5" t="str">
        <f t="shared" si="35"/>
        <v/>
      </c>
      <c r="AB71" s="5" t="str">
        <f t="shared" si="35"/>
        <v/>
      </c>
      <c r="AC71" s="5" t="str">
        <f t="shared" si="35"/>
        <v/>
      </c>
      <c r="AD71" s="5" t="str">
        <f t="shared" si="35"/>
        <v/>
      </c>
      <c r="AE71" s="5" t="str">
        <f t="shared" si="25"/>
        <v/>
      </c>
      <c r="AF71" s="5" t="str">
        <f t="shared" si="26"/>
        <v/>
      </c>
    </row>
    <row r="72">
      <c r="D72" s="16">
        <f>+I12</f>
        <v>109036</v>
      </c>
      <c r="M72" s="14">
        <f>M12</f>
        <v>700</v>
      </c>
      <c r="Y72" s="6">
        <v>11.0</v>
      </c>
      <c r="Z72" s="5" t="str">
        <f t="shared" ref="Z72:AD72" si="36">IF(AA72&lt;&gt;"",D17,"")</f>
        <v/>
      </c>
      <c r="AA72" s="5" t="str">
        <f t="shared" si="36"/>
        <v/>
      </c>
      <c r="AB72" s="5" t="str">
        <f t="shared" si="36"/>
        <v/>
      </c>
      <c r="AC72" s="5" t="str">
        <f t="shared" si="36"/>
        <v/>
      </c>
      <c r="AD72" s="5" t="str">
        <f t="shared" si="36"/>
        <v/>
      </c>
      <c r="AE72" s="5" t="str">
        <f t="shared" si="25"/>
        <v/>
      </c>
      <c r="AF72" s="5" t="str">
        <f t="shared" si="26"/>
        <v/>
      </c>
    </row>
    <row r="73">
      <c r="D73" s="16">
        <f>+D13</f>
        <v>40</v>
      </c>
      <c r="M73" s="14">
        <f>N12</f>
        <v>5</v>
      </c>
      <c r="Y73" s="6">
        <v>12.0</v>
      </c>
      <c r="Z73" s="5" t="str">
        <f t="shared" ref="Z73:AD73" si="37">IF(AA73&lt;&gt;"",D18,"")</f>
        <v/>
      </c>
      <c r="AA73" s="5" t="str">
        <f t="shared" si="37"/>
        <v/>
      </c>
      <c r="AB73" s="5" t="str">
        <f t="shared" si="37"/>
        <v/>
      </c>
      <c r="AC73" s="5" t="str">
        <f t="shared" si="37"/>
        <v/>
      </c>
      <c r="AD73" s="5" t="str">
        <f t="shared" si="37"/>
        <v/>
      </c>
      <c r="AE73" s="5" t="str">
        <f t="shared" si="25"/>
        <v/>
      </c>
      <c r="AF73" s="5" t="str">
        <f t="shared" si="26"/>
        <v/>
      </c>
    </row>
    <row r="74">
      <c r="D74" s="16">
        <f>+E13</f>
        <v>28</v>
      </c>
      <c r="M74" s="14">
        <f>O12</f>
        <v>1</v>
      </c>
      <c r="Y74" s="6">
        <v>13.0</v>
      </c>
      <c r="Z74" s="5" t="str">
        <f t="shared" ref="Z74:AD74" si="38">IF(AA74&lt;&gt;"",D19,"")</f>
        <v/>
      </c>
      <c r="AA74" s="5" t="str">
        <f t="shared" si="38"/>
        <v/>
      </c>
      <c r="AB74" s="5" t="str">
        <f t="shared" si="38"/>
        <v/>
      </c>
      <c r="AC74" s="5" t="str">
        <f t="shared" si="38"/>
        <v/>
      </c>
      <c r="AD74" s="5" t="str">
        <f t="shared" si="38"/>
        <v/>
      </c>
      <c r="AE74" s="5" t="str">
        <f t="shared" si="25"/>
        <v/>
      </c>
      <c r="AF74" s="5" t="str">
        <f t="shared" si="26"/>
        <v/>
      </c>
    </row>
    <row r="75">
      <c r="D75" s="16">
        <f>+F13</f>
        <v>3</v>
      </c>
      <c r="M75" s="14">
        <f>P12</f>
        <v>23</v>
      </c>
      <c r="Y75" s="6">
        <v>14.0</v>
      </c>
      <c r="Z75" s="5">
        <f t="shared" ref="Z75:AD75" si="39">IF(AA75&lt;&gt;"",D20,"")</f>
        <v>75</v>
      </c>
      <c r="AA75" s="5">
        <f t="shared" si="39"/>
        <v>8</v>
      </c>
      <c r="AB75" s="5">
        <f t="shared" si="39"/>
        <v>12</v>
      </c>
      <c r="AC75" s="5">
        <f t="shared" si="39"/>
        <v>1962</v>
      </c>
      <c r="AD75" s="5">
        <f t="shared" si="39"/>
        <v>151000</v>
      </c>
      <c r="AE75" s="5">
        <f t="shared" si="25"/>
        <v>114513</v>
      </c>
      <c r="AF75" s="5">
        <f t="shared" si="26"/>
        <v>1</v>
      </c>
    </row>
    <row r="76">
      <c r="D76" s="16">
        <f>+G13</f>
        <v>1935</v>
      </c>
      <c r="M76" s="14">
        <f>Q12</f>
        <v>9</v>
      </c>
      <c r="Y76" s="6">
        <v>15.0</v>
      </c>
      <c r="Z76" s="5">
        <f t="shared" ref="Z76:AD76" si="40">IF(AA76&lt;&gt;"",D21,"")</f>
        <v>80</v>
      </c>
      <c r="AA76" s="5">
        <f t="shared" si="40"/>
        <v>30</v>
      </c>
      <c r="AB76" s="5">
        <f t="shared" si="40"/>
        <v>1</v>
      </c>
      <c r="AC76" s="5">
        <f t="shared" si="40"/>
        <v>1914</v>
      </c>
      <c r="AD76" s="5">
        <f t="shared" si="40"/>
        <v>161000</v>
      </c>
      <c r="AE76" s="5">
        <f t="shared" si="25"/>
        <v>143818</v>
      </c>
      <c r="AF76" s="5">
        <f t="shared" si="26"/>
        <v>1</v>
      </c>
    </row>
    <row r="77">
      <c r="D77" s="16">
        <f>+H13</f>
        <v>81000</v>
      </c>
      <c r="M77" s="14">
        <f>R12</f>
        <v>2024</v>
      </c>
      <c r="Y77" s="6">
        <v>16.0</v>
      </c>
      <c r="Z77" s="5" t="str">
        <f t="shared" ref="Z77:AD77" si="41">IF(AA77&lt;&gt;"",D22,"")</f>
        <v/>
      </c>
      <c r="AA77" s="5" t="str">
        <f t="shared" si="41"/>
        <v/>
      </c>
      <c r="AB77" s="5" t="str">
        <f t="shared" si="41"/>
        <v/>
      </c>
      <c r="AC77" s="5" t="str">
        <f t="shared" si="41"/>
        <v/>
      </c>
      <c r="AD77" s="5" t="str">
        <f t="shared" si="41"/>
        <v/>
      </c>
      <c r="AE77" s="5" t="str">
        <f t="shared" si="25"/>
        <v/>
      </c>
      <c r="AF77" s="5" t="str">
        <f t="shared" si="26"/>
        <v/>
      </c>
    </row>
    <row r="78">
      <c r="D78" s="16">
        <f>+I13</f>
        <v>150219</v>
      </c>
      <c r="M78" s="14">
        <f>S12</f>
        <v>12336</v>
      </c>
      <c r="Y78" s="6">
        <v>17.0</v>
      </c>
      <c r="Z78" s="5" t="str">
        <f t="shared" ref="Z78:AD78" si="42">IF(AA78&lt;&gt;"",D23,"")</f>
        <v/>
      </c>
      <c r="AA78" s="5" t="str">
        <f t="shared" si="42"/>
        <v/>
      </c>
      <c r="AB78" s="5" t="str">
        <f t="shared" si="42"/>
        <v/>
      </c>
      <c r="AC78" s="5" t="str">
        <f t="shared" si="42"/>
        <v/>
      </c>
      <c r="AD78" s="5" t="str">
        <f t="shared" si="42"/>
        <v/>
      </c>
      <c r="AE78" s="5" t="str">
        <f t="shared" si="25"/>
        <v/>
      </c>
      <c r="AF78" s="5" t="str">
        <f t="shared" si="26"/>
        <v/>
      </c>
    </row>
    <row r="79">
      <c r="D79" s="16">
        <f>+D14</f>
        <v>45</v>
      </c>
      <c r="M79" s="14">
        <f>M13</f>
        <v>800</v>
      </c>
      <c r="Y79" s="6">
        <v>18.0</v>
      </c>
      <c r="Z79" s="5" t="str">
        <f t="shared" ref="Z79:AD79" si="43">IF(AA79&lt;&gt;"",D24,"")</f>
        <v/>
      </c>
      <c r="AA79" s="5" t="str">
        <f t="shared" si="43"/>
        <v/>
      </c>
      <c r="AB79" s="5" t="str">
        <f t="shared" si="43"/>
        <v/>
      </c>
      <c r="AC79" s="5" t="str">
        <f t="shared" si="43"/>
        <v/>
      </c>
      <c r="AD79" s="5" t="str">
        <f t="shared" si="43"/>
        <v/>
      </c>
      <c r="AE79" s="5" t="str">
        <f t="shared" si="25"/>
        <v/>
      </c>
      <c r="AF79" s="5" t="str">
        <f t="shared" si="26"/>
        <v/>
      </c>
    </row>
    <row r="80">
      <c r="D80" s="16">
        <f>+E14</f>
        <v>3</v>
      </c>
      <c r="M80" s="14">
        <f>N13</f>
        <v>25</v>
      </c>
      <c r="Y80" s="6">
        <v>19.0</v>
      </c>
      <c r="Z80" s="5">
        <f t="shared" ref="Z80:AD80" si="44">IF(AA80&lt;&gt;"",D25,"")</f>
        <v>100</v>
      </c>
      <c r="AA80" s="5">
        <f t="shared" si="44"/>
        <v>27</v>
      </c>
      <c r="AB80" s="5">
        <f t="shared" si="44"/>
        <v>3</v>
      </c>
      <c r="AC80" s="5">
        <f t="shared" si="44"/>
        <v>1941</v>
      </c>
      <c r="AD80" s="5">
        <f t="shared" si="44"/>
        <v>201000</v>
      </c>
      <c r="AE80" s="5">
        <f t="shared" si="25"/>
        <v>145867</v>
      </c>
      <c r="AF80" s="5">
        <f t="shared" si="26"/>
        <v>1</v>
      </c>
    </row>
    <row r="81">
      <c r="D81" s="16">
        <f>+F14</f>
        <v>10</v>
      </c>
      <c r="M81" s="14">
        <f>O13</f>
        <v>3</v>
      </c>
    </row>
    <row r="82">
      <c r="D82" s="16">
        <f>+G14</f>
        <v>2023</v>
      </c>
      <c r="M82" s="14">
        <f>P13</f>
        <v>20</v>
      </c>
    </row>
    <row r="83">
      <c r="D83" s="16">
        <f>+H14</f>
        <v>91000</v>
      </c>
      <c r="M83" s="14">
        <f>Q13</f>
        <v>2</v>
      </c>
    </row>
    <row r="84">
      <c r="D84" s="16">
        <f>+I14</f>
        <v>163098</v>
      </c>
      <c r="M84" s="14">
        <f>R13</f>
        <v>2020</v>
      </c>
    </row>
    <row r="85">
      <c r="D85" s="16">
        <f>+D15</f>
        <v>50</v>
      </c>
      <c r="M85" s="14">
        <f>S13</f>
        <v>12680</v>
      </c>
    </row>
    <row r="86">
      <c r="D86" s="16">
        <f>+E15</f>
        <v>4</v>
      </c>
      <c r="M86" s="14">
        <f>M14</f>
        <v>900</v>
      </c>
    </row>
    <row r="87">
      <c r="D87" s="16">
        <f>+F15</f>
        <v>10</v>
      </c>
      <c r="M87" s="14">
        <f>N14</f>
        <v>100</v>
      </c>
    </row>
    <row r="88">
      <c r="D88" s="16">
        <f>+G15</f>
        <v>1941</v>
      </c>
      <c r="M88" s="14">
        <f>O14</f>
        <v>3</v>
      </c>
    </row>
    <row r="89">
      <c r="D89" s="16">
        <f>+H15</f>
        <v>101000</v>
      </c>
      <c r="M89" s="14">
        <f>P14</f>
        <v>13</v>
      </c>
    </row>
    <row r="90">
      <c r="D90" s="16">
        <f>+I15</f>
        <v>134884</v>
      </c>
      <c r="M90" s="14">
        <f>Q14</f>
        <v>6</v>
      </c>
    </row>
    <row r="91">
      <c r="D91" s="16">
        <f>+D16</f>
        <v>55</v>
      </c>
      <c r="M91" s="14">
        <f>R14</f>
        <v>2024</v>
      </c>
    </row>
    <row r="92">
      <c r="D92" s="16">
        <f>+E16</f>
        <v>5</v>
      </c>
      <c r="M92" s="14">
        <f>S14</f>
        <v>11137</v>
      </c>
    </row>
    <row r="93">
      <c r="D93" s="16">
        <f>+F16</f>
        <v>9</v>
      </c>
      <c r="M93" s="14">
        <f>M15</f>
        <v>1000</v>
      </c>
    </row>
    <row r="94">
      <c r="D94" s="16">
        <f>+G16</f>
        <v>1900</v>
      </c>
      <c r="M94" s="14">
        <f>N15</f>
        <v>5</v>
      </c>
    </row>
    <row r="95">
      <c r="D95" s="16">
        <f>+H16</f>
        <v>111000</v>
      </c>
      <c r="M95" s="14">
        <f>O15</f>
        <v>1</v>
      </c>
    </row>
    <row r="96">
      <c r="D96" s="16">
        <f>+I16</f>
        <v>186547</v>
      </c>
      <c r="M96" s="14">
        <f>P15</f>
        <v>17</v>
      </c>
    </row>
    <row r="97">
      <c r="D97" s="16">
        <f>+D17</f>
        <v>60</v>
      </c>
      <c r="M97" s="14">
        <f>Q15</f>
        <v>2</v>
      </c>
    </row>
    <row r="98">
      <c r="D98" s="16">
        <f>+E17</f>
        <v>11</v>
      </c>
      <c r="M98" s="14">
        <f>R15</f>
        <v>2022</v>
      </c>
    </row>
    <row r="99">
      <c r="D99" s="16">
        <f>+F17</f>
        <v>4</v>
      </c>
      <c r="M99" s="14">
        <f>S15</f>
        <v>18224</v>
      </c>
    </row>
    <row r="100">
      <c r="D100" s="16">
        <f>+G17</f>
        <v>1917</v>
      </c>
      <c r="M100" s="14">
        <f>M16</f>
        <v>1100</v>
      </c>
    </row>
    <row r="101">
      <c r="D101" s="16">
        <f>+H17</f>
        <v>121000</v>
      </c>
      <c r="M101" s="14">
        <f>N16</f>
        <v>35</v>
      </c>
    </row>
    <row r="102">
      <c r="D102" s="16">
        <f>+I17</f>
        <v>181537</v>
      </c>
      <c r="M102" s="14">
        <f>O16</f>
        <v>1</v>
      </c>
    </row>
    <row r="103">
      <c r="D103" s="16">
        <f>+D18</f>
        <v>65</v>
      </c>
      <c r="M103" s="14">
        <f>P16</f>
        <v>2</v>
      </c>
    </row>
    <row r="104">
      <c r="D104" s="16">
        <f>+E18</f>
        <v>24</v>
      </c>
      <c r="M104" s="14">
        <f>Q16</f>
        <v>8</v>
      </c>
    </row>
    <row r="105">
      <c r="D105" s="16">
        <f>+F18</f>
        <v>2</v>
      </c>
      <c r="M105" s="14">
        <f>R16</f>
        <v>2020</v>
      </c>
    </row>
    <row r="106">
      <c r="D106" s="16">
        <f>+G18</f>
        <v>2016</v>
      </c>
      <c r="M106" s="14">
        <f>S16</f>
        <v>14933</v>
      </c>
    </row>
    <row r="107">
      <c r="D107" s="16">
        <f>+H18</f>
        <v>131000</v>
      </c>
      <c r="M107" s="14">
        <f>M17</f>
        <v>1200</v>
      </c>
    </row>
    <row r="108">
      <c r="D108" s="16">
        <f>+I18</f>
        <v>155644</v>
      </c>
      <c r="M108" s="14">
        <f>N17</f>
        <v>25</v>
      </c>
    </row>
    <row r="109">
      <c r="D109" s="16">
        <f>+D19</f>
        <v>70</v>
      </c>
      <c r="M109" s="14">
        <f>O17</f>
        <v>1</v>
      </c>
    </row>
    <row r="110">
      <c r="D110" s="16">
        <f>+E19</f>
        <v>26</v>
      </c>
      <c r="M110" s="14">
        <f>P17</f>
        <v>7</v>
      </c>
    </row>
    <row r="111">
      <c r="D111" s="16">
        <f>+F19</f>
        <v>7</v>
      </c>
      <c r="M111" s="14">
        <f>Q17</f>
        <v>7</v>
      </c>
    </row>
    <row r="112">
      <c r="D112" s="16">
        <f>+G19</f>
        <v>1960</v>
      </c>
      <c r="M112" s="14">
        <f>R17</f>
        <v>2020</v>
      </c>
    </row>
    <row r="113">
      <c r="D113" s="16">
        <f>+H19</f>
        <v>141000</v>
      </c>
      <c r="M113" s="14">
        <f>S17</f>
        <v>14626</v>
      </c>
    </row>
    <row r="114">
      <c r="D114" s="16">
        <f>+I19</f>
        <v>185800</v>
      </c>
      <c r="M114" s="14">
        <f>M18</f>
        <v>1300</v>
      </c>
    </row>
    <row r="115">
      <c r="D115" s="16">
        <f>+D20</f>
        <v>75</v>
      </c>
      <c r="M115" s="14">
        <f>N18</f>
        <v>5</v>
      </c>
    </row>
    <row r="116">
      <c r="D116" s="16">
        <f>+E20</f>
        <v>8</v>
      </c>
      <c r="M116" s="14">
        <f>O18</f>
        <v>3</v>
      </c>
    </row>
    <row r="117">
      <c r="D117" s="16">
        <f>+F20</f>
        <v>12</v>
      </c>
      <c r="M117" s="14">
        <f>P18</f>
        <v>15</v>
      </c>
    </row>
    <row r="118">
      <c r="D118" s="16">
        <f>+G20</f>
        <v>1962</v>
      </c>
      <c r="M118" s="14">
        <f>Q18</f>
        <v>12</v>
      </c>
    </row>
    <row r="119">
      <c r="D119" s="16">
        <f>+H20</f>
        <v>151000</v>
      </c>
      <c r="M119" s="14">
        <f>R18</f>
        <v>2021</v>
      </c>
    </row>
    <row r="120">
      <c r="D120" s="16">
        <f>+I20</f>
        <v>114513</v>
      </c>
      <c r="M120" s="14">
        <f>S18</f>
        <v>17531</v>
      </c>
    </row>
    <row r="121">
      <c r="D121" s="16">
        <f>+D21</f>
        <v>80</v>
      </c>
      <c r="M121" s="14">
        <f>M19</f>
        <v>1400</v>
      </c>
    </row>
    <row r="122">
      <c r="D122" s="16">
        <f>+E21</f>
        <v>30</v>
      </c>
      <c r="M122" s="14">
        <f>N19</f>
        <v>100</v>
      </c>
    </row>
    <row r="123">
      <c r="D123" s="16">
        <f>+F21</f>
        <v>1</v>
      </c>
      <c r="M123" s="14">
        <f>O19</f>
        <v>3</v>
      </c>
    </row>
    <row r="124">
      <c r="D124" s="16">
        <f>+G21</f>
        <v>1914</v>
      </c>
      <c r="M124" s="14">
        <f>P19</f>
        <v>24</v>
      </c>
    </row>
    <row r="125">
      <c r="D125" s="16">
        <f>+H21</f>
        <v>161000</v>
      </c>
      <c r="M125" s="14">
        <f>Q19</f>
        <v>12</v>
      </c>
    </row>
    <row r="126">
      <c r="D126" s="16">
        <f>+I21</f>
        <v>143818</v>
      </c>
      <c r="M126" s="14">
        <f>R19</f>
        <v>2024</v>
      </c>
    </row>
    <row r="127">
      <c r="D127" s="16">
        <f>+D22</f>
        <v>85</v>
      </c>
      <c r="M127" s="14">
        <f>S19</f>
        <v>15017</v>
      </c>
    </row>
    <row r="128">
      <c r="D128" s="16">
        <f>+E22</f>
        <v>11</v>
      </c>
      <c r="M128" s="14">
        <f>M20</f>
        <v>1500</v>
      </c>
    </row>
    <row r="129">
      <c r="D129" s="16">
        <f>+F22</f>
        <v>2</v>
      </c>
      <c r="M129" s="14">
        <f>N20</f>
        <v>35</v>
      </c>
    </row>
    <row r="130">
      <c r="D130" s="16">
        <f>+G22</f>
        <v>1999</v>
      </c>
      <c r="M130" s="14">
        <f>O20</f>
        <v>3</v>
      </c>
    </row>
    <row r="131">
      <c r="D131" s="16">
        <f>+H22</f>
        <v>171000</v>
      </c>
      <c r="M131" s="14">
        <f>P20</f>
        <v>26</v>
      </c>
    </row>
    <row r="132">
      <c r="D132" s="16">
        <f>+I22</f>
        <v>158903</v>
      </c>
      <c r="M132" s="14">
        <f>Q20</f>
        <v>9</v>
      </c>
    </row>
    <row r="133">
      <c r="D133" s="16">
        <f>+D23</f>
        <v>90</v>
      </c>
      <c r="M133" s="14">
        <f>R20</f>
        <v>2022</v>
      </c>
    </row>
    <row r="134">
      <c r="D134" s="16">
        <f>+E23</f>
        <v>14</v>
      </c>
      <c r="M134" s="14">
        <f>S20</f>
        <v>15520</v>
      </c>
    </row>
    <row r="135">
      <c r="D135" s="16">
        <f>+F23</f>
        <v>6</v>
      </c>
      <c r="M135" s="14">
        <f>M21</f>
        <v>1600</v>
      </c>
    </row>
    <row r="136">
      <c r="D136" s="16">
        <f>+G23</f>
        <v>1938</v>
      </c>
      <c r="M136" s="14">
        <f>N21</f>
        <v>25</v>
      </c>
    </row>
    <row r="137">
      <c r="D137" s="16">
        <f>+H23</f>
        <v>181000</v>
      </c>
      <c r="M137" s="14">
        <f>O21</f>
        <v>3</v>
      </c>
    </row>
    <row r="138">
      <c r="D138" s="16">
        <f>+I23</f>
        <v>187577</v>
      </c>
      <c r="M138" s="14">
        <f>P21</f>
        <v>13</v>
      </c>
    </row>
    <row r="139">
      <c r="D139" s="16">
        <f>+D24</f>
        <v>95</v>
      </c>
      <c r="M139" s="14">
        <f>Q21</f>
        <v>12</v>
      </c>
    </row>
    <row r="140">
      <c r="D140" s="16">
        <f>+E24</f>
        <v>2</v>
      </c>
      <c r="M140" s="14">
        <f>R21</f>
        <v>2020</v>
      </c>
    </row>
    <row r="141">
      <c r="D141" s="16">
        <f>+F24</f>
        <v>8</v>
      </c>
      <c r="M141" s="14">
        <f>S21</f>
        <v>15715</v>
      </c>
    </row>
    <row r="142">
      <c r="D142" s="16">
        <f>+G24</f>
        <v>1976</v>
      </c>
      <c r="M142" s="14">
        <f>M22</f>
        <v>1700</v>
      </c>
    </row>
    <row r="143">
      <c r="D143" s="16">
        <f>+H24</f>
        <v>191000</v>
      </c>
      <c r="M143" s="14">
        <f>N22</f>
        <v>35</v>
      </c>
    </row>
    <row r="144">
      <c r="D144" s="16">
        <f>+I24</f>
        <v>159280</v>
      </c>
      <c r="M144" s="14">
        <f>O22</f>
        <v>2</v>
      </c>
    </row>
    <row r="145">
      <c r="D145" s="16">
        <f>+D25</f>
        <v>100</v>
      </c>
      <c r="M145" s="14">
        <f>P22</f>
        <v>24</v>
      </c>
    </row>
    <row r="146">
      <c r="D146" s="16">
        <f>+E25</f>
        <v>27</v>
      </c>
      <c r="M146" s="14">
        <f>Q22</f>
        <v>12</v>
      </c>
    </row>
    <row r="147">
      <c r="D147" s="16">
        <f>+F25</f>
        <v>3</v>
      </c>
      <c r="M147" s="14">
        <f>R22</f>
        <v>2021</v>
      </c>
    </row>
    <row r="148">
      <c r="D148" s="16">
        <f>+G25</f>
        <v>1941</v>
      </c>
      <c r="M148" s="14">
        <f>S22</f>
        <v>15740</v>
      </c>
    </row>
    <row r="149">
      <c r="D149" s="16">
        <f>+H25</f>
        <v>201000</v>
      </c>
      <c r="M149" s="14">
        <f>M23</f>
        <v>1800</v>
      </c>
    </row>
    <row r="150">
      <c r="D150" s="16">
        <f>+I25</f>
        <v>145867</v>
      </c>
      <c r="M150" s="14">
        <f>N23</f>
        <v>34</v>
      </c>
    </row>
    <row r="151">
      <c r="M151" s="14">
        <f>O23</f>
        <v>3</v>
      </c>
    </row>
    <row r="152">
      <c r="M152" s="14">
        <f>P23</f>
        <v>25</v>
      </c>
    </row>
    <row r="153">
      <c r="M153" s="14">
        <f>Q23</f>
        <v>7</v>
      </c>
    </row>
    <row r="154">
      <c r="M154" s="14">
        <f>R23</f>
        <v>2020</v>
      </c>
    </row>
    <row r="155">
      <c r="M155" s="14">
        <f>S23</f>
        <v>14721</v>
      </c>
    </row>
    <row r="156">
      <c r="M156" s="14">
        <f>M24</f>
        <v>1900</v>
      </c>
    </row>
    <row r="157">
      <c r="M157" s="14">
        <f>N24</f>
        <v>25</v>
      </c>
    </row>
    <row r="158">
      <c r="M158" s="14">
        <f>O24</f>
        <v>3</v>
      </c>
    </row>
    <row r="159">
      <c r="M159" s="14">
        <f>P24</f>
        <v>20</v>
      </c>
    </row>
    <row r="160">
      <c r="M160" s="14">
        <f>Q24</f>
        <v>12</v>
      </c>
    </row>
    <row r="161">
      <c r="M161" s="14">
        <f>R24</f>
        <v>2023</v>
      </c>
    </row>
    <row r="162">
      <c r="M162" s="14">
        <f>S24</f>
        <v>11362</v>
      </c>
    </row>
    <row r="163">
      <c r="M163" s="14">
        <f>M25</f>
        <v>2000</v>
      </c>
    </row>
    <row r="164">
      <c r="M164" s="14">
        <f>N25</f>
        <v>34</v>
      </c>
    </row>
    <row r="165">
      <c r="M165" s="14">
        <f>O25</f>
        <v>3</v>
      </c>
    </row>
    <row r="166">
      <c r="M166" s="14">
        <f>P25</f>
        <v>20</v>
      </c>
    </row>
    <row r="167">
      <c r="M167" s="14">
        <f>Q25</f>
        <v>6</v>
      </c>
    </row>
    <row r="168">
      <c r="M168" s="14">
        <f>R25</f>
        <v>2021</v>
      </c>
    </row>
    <row r="169">
      <c r="M169" s="14">
        <f>S25</f>
        <v>11442</v>
      </c>
    </row>
  </sheetData>
  <mergeCells count="4">
    <mergeCell ref="E4:G4"/>
    <mergeCell ref="P4:R4"/>
    <mergeCell ref="AA33:AC33"/>
    <mergeCell ref="AA59:AC59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4.38"/>
    <col customWidth="1" min="13" max="13" width="14.13"/>
    <col customWidth="1" min="14" max="14" width="14.38"/>
    <col customWidth="1" min="15" max="15" width="15.88"/>
    <col customWidth="1" min="17" max="17" width="13.25"/>
    <col customWidth="1" min="19" max="19" width="13.25"/>
  </cols>
  <sheetData>
    <row r="3">
      <c r="D3" s="9" t="s">
        <v>7</v>
      </c>
    </row>
    <row r="4">
      <c r="E4" s="1" t="s">
        <v>0</v>
      </c>
      <c r="F4" s="2"/>
      <c r="G4" s="3"/>
      <c r="M4" s="9" t="s">
        <v>9</v>
      </c>
      <c r="P4" s="11" t="s">
        <v>11</v>
      </c>
      <c r="Q4" s="2"/>
      <c r="R4" s="3"/>
    </row>
    <row r="5">
      <c r="C5" s="12" t="s">
        <v>12</v>
      </c>
      <c r="D5" s="4" t="s">
        <v>13</v>
      </c>
      <c r="E5" s="4" t="s">
        <v>1</v>
      </c>
      <c r="F5" s="4" t="s">
        <v>2</v>
      </c>
      <c r="G5" s="4" t="s">
        <v>3</v>
      </c>
      <c r="H5" s="4" t="s">
        <v>4</v>
      </c>
      <c r="I5" s="4" t="s">
        <v>14</v>
      </c>
      <c r="J5" s="4" t="s">
        <v>15</v>
      </c>
      <c r="L5" s="12" t="s">
        <v>12</v>
      </c>
      <c r="M5" s="13" t="s">
        <v>16</v>
      </c>
      <c r="N5" s="13" t="s">
        <v>17</v>
      </c>
      <c r="O5" s="13" t="s">
        <v>18</v>
      </c>
      <c r="P5" s="13" t="s">
        <v>1</v>
      </c>
      <c r="Q5" s="13" t="s">
        <v>2</v>
      </c>
      <c r="R5" s="13" t="s">
        <v>3</v>
      </c>
      <c r="S5" s="13" t="s">
        <v>19</v>
      </c>
      <c r="T5" s="13" t="s">
        <v>15</v>
      </c>
    </row>
    <row r="6">
      <c r="C6" s="6">
        <v>0.0</v>
      </c>
      <c r="D6" s="5">
        <v>5.0</v>
      </c>
      <c r="E6" s="5">
        <v>24.0</v>
      </c>
      <c r="F6" s="5">
        <v>12.0</v>
      </c>
      <c r="G6" s="5">
        <v>1924.0</v>
      </c>
      <c r="H6" s="5">
        <v>11000.0</v>
      </c>
      <c r="I6" s="5">
        <v>166689.0</v>
      </c>
      <c r="J6" s="5">
        <v>1.0</v>
      </c>
      <c r="L6" s="6">
        <v>0.0</v>
      </c>
      <c r="M6" s="14">
        <v>100.0</v>
      </c>
      <c r="N6" s="14">
        <v>5.0</v>
      </c>
      <c r="O6" s="14">
        <v>3.0</v>
      </c>
      <c r="P6" s="14">
        <v>8.0</v>
      </c>
      <c r="Q6" s="14">
        <v>10.0</v>
      </c>
      <c r="R6" s="48">
        <v>2020.0</v>
      </c>
      <c r="S6" s="14">
        <v>19400.0</v>
      </c>
      <c r="T6" s="14">
        <v>1.0</v>
      </c>
    </row>
    <row r="7">
      <c r="C7" s="6">
        <v>1.0</v>
      </c>
      <c r="D7" s="5">
        <v>10.0</v>
      </c>
      <c r="E7" s="5">
        <v>25.0</v>
      </c>
      <c r="F7" s="5">
        <v>2.0</v>
      </c>
      <c r="G7" s="5">
        <v>1911.0</v>
      </c>
      <c r="H7" s="5">
        <v>21000.0</v>
      </c>
      <c r="I7" s="5">
        <v>151990.0</v>
      </c>
      <c r="J7" s="5">
        <v>1.0</v>
      </c>
      <c r="L7" s="6">
        <v>1.0</v>
      </c>
      <c r="M7" s="14">
        <v>200.0</v>
      </c>
      <c r="N7" s="14">
        <v>25.0</v>
      </c>
      <c r="O7" s="14">
        <v>1.0</v>
      </c>
      <c r="P7" s="14">
        <v>21.0</v>
      </c>
      <c r="Q7" s="14">
        <v>9.0</v>
      </c>
      <c r="R7" s="14">
        <v>2024.0</v>
      </c>
      <c r="S7" s="14">
        <v>16991.0</v>
      </c>
      <c r="T7" s="14">
        <v>1.0</v>
      </c>
    </row>
    <row r="8">
      <c r="C8" s="6">
        <v>2.0</v>
      </c>
      <c r="D8" s="5">
        <v>15.0</v>
      </c>
      <c r="E8" s="5">
        <v>31.0</v>
      </c>
      <c r="F8" s="5">
        <v>1.0</v>
      </c>
      <c r="G8" s="5">
        <v>2024.0</v>
      </c>
      <c r="H8" s="5">
        <v>31000.0</v>
      </c>
      <c r="I8" s="5">
        <v>155022.0</v>
      </c>
      <c r="J8" s="5">
        <v>1.0</v>
      </c>
      <c r="L8" s="6">
        <v>2.0</v>
      </c>
      <c r="M8" s="14">
        <v>300.0</v>
      </c>
      <c r="N8" s="14">
        <v>5.0</v>
      </c>
      <c r="O8" s="14">
        <v>3.0</v>
      </c>
      <c r="P8" s="14">
        <v>28.0</v>
      </c>
      <c r="Q8" s="14">
        <v>3.0</v>
      </c>
      <c r="R8" s="14">
        <v>2021.0</v>
      </c>
      <c r="S8" s="14">
        <v>10242.0</v>
      </c>
      <c r="T8" s="14">
        <v>1.0</v>
      </c>
      <c r="AC8" s="6"/>
    </row>
    <row r="9">
      <c r="C9" s="6">
        <v>3.0</v>
      </c>
      <c r="D9" s="5">
        <v>20.0</v>
      </c>
      <c r="E9" s="5">
        <v>26.0</v>
      </c>
      <c r="F9" s="5">
        <v>2.0</v>
      </c>
      <c r="G9" s="5">
        <v>1974.0</v>
      </c>
      <c r="H9" s="5">
        <v>41000.0</v>
      </c>
      <c r="I9" s="5">
        <v>150194.0</v>
      </c>
      <c r="J9" s="5">
        <v>1.0</v>
      </c>
      <c r="L9" s="6">
        <v>3.0</v>
      </c>
      <c r="M9" s="14">
        <v>400.0</v>
      </c>
      <c r="N9" s="14">
        <v>100.0</v>
      </c>
      <c r="O9" s="14">
        <v>1.0</v>
      </c>
      <c r="P9" s="14">
        <v>27.0</v>
      </c>
      <c r="Q9" s="14">
        <v>1.0</v>
      </c>
      <c r="R9" s="14">
        <v>2023.0</v>
      </c>
      <c r="S9" s="14">
        <v>13588.0</v>
      </c>
      <c r="T9" s="14">
        <v>1.0</v>
      </c>
    </row>
    <row r="10">
      <c r="C10" s="6">
        <v>4.0</v>
      </c>
      <c r="D10" s="5">
        <v>25.0</v>
      </c>
      <c r="E10" s="5">
        <v>14.0</v>
      </c>
      <c r="F10" s="5">
        <v>4.0</v>
      </c>
      <c r="G10" s="5">
        <v>1966.0</v>
      </c>
      <c r="H10" s="5">
        <v>51000.0</v>
      </c>
      <c r="I10" s="5">
        <v>106556.0</v>
      </c>
      <c r="J10" s="5">
        <v>1.0</v>
      </c>
      <c r="L10" s="6">
        <v>4.0</v>
      </c>
      <c r="M10" s="14">
        <v>500.0</v>
      </c>
      <c r="N10" s="14">
        <v>5.0</v>
      </c>
      <c r="O10" s="14">
        <v>3.0</v>
      </c>
      <c r="P10" s="14">
        <v>27.0</v>
      </c>
      <c r="Q10" s="14">
        <v>2.0</v>
      </c>
      <c r="R10" s="14">
        <v>2021.0</v>
      </c>
      <c r="S10" s="14">
        <v>15003.0</v>
      </c>
      <c r="T10" s="14">
        <v>1.0</v>
      </c>
      <c r="X10" s="9" t="s">
        <v>9</v>
      </c>
      <c r="AA10" s="11" t="s">
        <v>11</v>
      </c>
      <c r="AB10" s="2"/>
      <c r="AC10" s="3"/>
    </row>
    <row r="11">
      <c r="C11" s="6">
        <v>5.0</v>
      </c>
      <c r="D11" s="5">
        <v>30.0</v>
      </c>
      <c r="E11" s="5">
        <v>20.0</v>
      </c>
      <c r="F11" s="5">
        <v>5.0</v>
      </c>
      <c r="G11" s="5">
        <v>1986.0</v>
      </c>
      <c r="H11" s="5">
        <v>61000.0</v>
      </c>
      <c r="I11" s="5">
        <v>188906.0</v>
      </c>
      <c r="J11" s="5">
        <v>1.0</v>
      </c>
      <c r="L11" s="6">
        <v>5.0</v>
      </c>
      <c r="M11" s="14">
        <v>600.0</v>
      </c>
      <c r="N11" s="14">
        <v>35.0</v>
      </c>
      <c r="O11" s="14">
        <v>3.0</v>
      </c>
      <c r="P11" s="14">
        <v>2.0</v>
      </c>
      <c r="Q11" s="14">
        <v>11.0</v>
      </c>
      <c r="R11" s="14">
        <v>2021.0</v>
      </c>
      <c r="S11" s="14">
        <v>13799.0</v>
      </c>
      <c r="T11" s="14">
        <v>1.0</v>
      </c>
      <c r="X11" s="13" t="s">
        <v>16</v>
      </c>
      <c r="Y11" s="13" t="s">
        <v>17</v>
      </c>
      <c r="Z11" s="13" t="s">
        <v>18</v>
      </c>
      <c r="AA11" s="13" t="s">
        <v>1</v>
      </c>
      <c r="AB11" s="13" t="s">
        <v>2</v>
      </c>
      <c r="AC11" s="13" t="s">
        <v>3</v>
      </c>
      <c r="AD11" s="13" t="s">
        <v>19</v>
      </c>
      <c r="AE11" s="13" t="s">
        <v>15</v>
      </c>
    </row>
    <row r="12">
      <c r="C12" s="6">
        <v>6.0</v>
      </c>
      <c r="D12" s="5">
        <v>35.0</v>
      </c>
      <c r="E12" s="5">
        <v>16.0</v>
      </c>
      <c r="F12" s="5">
        <v>7.0</v>
      </c>
      <c r="G12" s="5">
        <v>1935.0</v>
      </c>
      <c r="H12" s="5">
        <v>71000.0</v>
      </c>
      <c r="I12" s="5">
        <v>109036.0</v>
      </c>
      <c r="J12" s="5">
        <v>1.0</v>
      </c>
      <c r="L12" s="6">
        <v>6.0</v>
      </c>
      <c r="M12" s="14">
        <v>700.0</v>
      </c>
      <c r="N12" s="14">
        <v>5.0</v>
      </c>
      <c r="O12" s="14">
        <v>1.0</v>
      </c>
      <c r="P12" s="14">
        <v>23.0</v>
      </c>
      <c r="Q12" s="14">
        <v>9.0</v>
      </c>
      <c r="R12" s="14">
        <v>2024.0</v>
      </c>
      <c r="S12" s="14">
        <v>12336.0</v>
      </c>
      <c r="T12" s="14">
        <v>1.0</v>
      </c>
      <c r="X12" s="14" t="str">
        <f t="shared" ref="X12:AB12" si="1">IF(Y12&lt;&gt;"",M6,"")</f>
        <v/>
      </c>
      <c r="Y12" s="14" t="str">
        <f t="shared" si="1"/>
        <v/>
      </c>
      <c r="Z12" s="14" t="str">
        <f t="shared" si="1"/>
        <v/>
      </c>
      <c r="AA12" s="14" t="str">
        <f t="shared" si="1"/>
        <v/>
      </c>
      <c r="AB12" s="14" t="str">
        <f t="shared" si="1"/>
        <v/>
      </c>
      <c r="AC12" s="14" t="str">
        <f t="shared" ref="AC12:AC31" si="3">IF(R6=2020,"",R6)</f>
        <v/>
      </c>
      <c r="AD12" s="14" t="str">
        <f t="shared" ref="AD12:AD31" si="4">IF(AC12&lt;&gt;"",S6,"")</f>
        <v/>
      </c>
      <c r="AE12" s="14" t="str">
        <f t="shared" ref="AE12:AE31" si="5">IF(AD12&lt;&gt;"",T6,"0")</f>
        <v>0</v>
      </c>
    </row>
    <row r="13">
      <c r="C13" s="6">
        <v>7.0</v>
      </c>
      <c r="D13" s="5">
        <v>40.0</v>
      </c>
      <c r="E13" s="5">
        <v>28.0</v>
      </c>
      <c r="F13" s="5">
        <v>3.0</v>
      </c>
      <c r="G13" s="5">
        <v>1935.0</v>
      </c>
      <c r="H13" s="5">
        <v>81000.0</v>
      </c>
      <c r="I13" s="5">
        <v>150219.0</v>
      </c>
      <c r="J13" s="5">
        <v>1.0</v>
      </c>
      <c r="L13" s="6">
        <v>7.0</v>
      </c>
      <c r="M13" s="14">
        <v>800.0</v>
      </c>
      <c r="N13" s="14">
        <v>25.0</v>
      </c>
      <c r="O13" s="14">
        <v>3.0</v>
      </c>
      <c r="P13" s="14">
        <v>20.0</v>
      </c>
      <c r="Q13" s="14">
        <v>2.0</v>
      </c>
      <c r="R13" s="48">
        <v>2020.0</v>
      </c>
      <c r="S13" s="14">
        <v>12680.0</v>
      </c>
      <c r="T13" s="14">
        <v>1.0</v>
      </c>
      <c r="X13" s="14">
        <f t="shared" ref="X13:AB13" si="2">IF(Y13&lt;&gt;"",M7,"")</f>
        <v>200</v>
      </c>
      <c r="Y13" s="14">
        <f t="shared" si="2"/>
        <v>25</v>
      </c>
      <c r="Z13" s="14">
        <f t="shared" si="2"/>
        <v>1</v>
      </c>
      <c r="AA13" s="14">
        <f t="shared" si="2"/>
        <v>21</v>
      </c>
      <c r="AB13" s="14">
        <f t="shared" si="2"/>
        <v>9</v>
      </c>
      <c r="AC13" s="14">
        <f t="shared" si="3"/>
        <v>2024</v>
      </c>
      <c r="AD13" s="14">
        <f t="shared" si="4"/>
        <v>16991</v>
      </c>
      <c r="AE13" s="14">
        <f t="shared" si="5"/>
        <v>1</v>
      </c>
    </row>
    <row r="14">
      <c r="C14" s="6">
        <v>8.0</v>
      </c>
      <c r="D14" s="5">
        <v>45.0</v>
      </c>
      <c r="E14" s="5">
        <v>3.0</v>
      </c>
      <c r="F14" s="5">
        <v>10.0</v>
      </c>
      <c r="G14" s="5">
        <v>2023.0</v>
      </c>
      <c r="H14" s="5">
        <v>91000.0</v>
      </c>
      <c r="I14" s="5">
        <v>163098.0</v>
      </c>
      <c r="J14" s="5">
        <v>1.0</v>
      </c>
      <c r="L14" s="6">
        <v>8.0</v>
      </c>
      <c r="M14" s="14">
        <v>900.0</v>
      </c>
      <c r="N14" s="14">
        <v>100.0</v>
      </c>
      <c r="O14" s="14">
        <v>3.0</v>
      </c>
      <c r="P14" s="14">
        <v>13.0</v>
      </c>
      <c r="Q14" s="14">
        <v>6.0</v>
      </c>
      <c r="R14" s="14">
        <v>2024.0</v>
      </c>
      <c r="S14" s="14">
        <v>11137.0</v>
      </c>
      <c r="T14" s="14">
        <v>1.0</v>
      </c>
      <c r="X14" s="14">
        <f t="shared" ref="X14:AB14" si="6">IF(Y14&lt;&gt;"",M8,"")</f>
        <v>300</v>
      </c>
      <c r="Y14" s="14">
        <f t="shared" si="6"/>
        <v>5</v>
      </c>
      <c r="Z14" s="14">
        <f t="shared" si="6"/>
        <v>3</v>
      </c>
      <c r="AA14" s="14">
        <f t="shared" si="6"/>
        <v>28</v>
      </c>
      <c r="AB14" s="14">
        <f t="shared" si="6"/>
        <v>3</v>
      </c>
      <c r="AC14" s="14">
        <f t="shared" si="3"/>
        <v>2021</v>
      </c>
      <c r="AD14" s="14">
        <f t="shared" si="4"/>
        <v>10242</v>
      </c>
      <c r="AE14" s="14">
        <f t="shared" si="5"/>
        <v>1</v>
      </c>
    </row>
    <row r="15">
      <c r="C15" s="6">
        <v>9.0</v>
      </c>
      <c r="D15" s="5">
        <v>50.0</v>
      </c>
      <c r="E15" s="5">
        <v>4.0</v>
      </c>
      <c r="F15" s="5">
        <v>10.0</v>
      </c>
      <c r="G15" s="5">
        <v>1941.0</v>
      </c>
      <c r="H15" s="5">
        <v>101000.0</v>
      </c>
      <c r="I15" s="5">
        <v>134884.0</v>
      </c>
      <c r="J15" s="5">
        <v>1.0</v>
      </c>
      <c r="L15" s="6">
        <v>9.0</v>
      </c>
      <c r="M15" s="14">
        <v>1000.0</v>
      </c>
      <c r="N15" s="14">
        <v>5.0</v>
      </c>
      <c r="O15" s="14">
        <v>1.0</v>
      </c>
      <c r="P15" s="14">
        <v>17.0</v>
      </c>
      <c r="Q15" s="14">
        <v>2.0</v>
      </c>
      <c r="R15" s="14">
        <v>2022.0</v>
      </c>
      <c r="S15" s="14">
        <v>18224.0</v>
      </c>
      <c r="T15" s="14">
        <v>1.0</v>
      </c>
      <c r="X15" s="14">
        <f t="shared" ref="X15:AB15" si="7">IF(Y15&lt;&gt;"",M9,"")</f>
        <v>400</v>
      </c>
      <c r="Y15" s="14">
        <f t="shared" si="7"/>
        <v>100</v>
      </c>
      <c r="Z15" s="14">
        <f t="shared" si="7"/>
        <v>1</v>
      </c>
      <c r="AA15" s="14">
        <f t="shared" si="7"/>
        <v>27</v>
      </c>
      <c r="AB15" s="14">
        <f t="shared" si="7"/>
        <v>1</v>
      </c>
      <c r="AC15" s="14">
        <f t="shared" si="3"/>
        <v>2023</v>
      </c>
      <c r="AD15" s="14">
        <f t="shared" si="4"/>
        <v>13588</v>
      </c>
      <c r="AE15" s="14">
        <f t="shared" si="5"/>
        <v>1</v>
      </c>
    </row>
    <row r="16">
      <c r="C16" s="6">
        <v>10.0</v>
      </c>
      <c r="D16" s="5">
        <v>55.0</v>
      </c>
      <c r="E16" s="5">
        <v>5.0</v>
      </c>
      <c r="F16" s="5">
        <v>9.0</v>
      </c>
      <c r="G16" s="5">
        <v>1900.0</v>
      </c>
      <c r="H16" s="5">
        <v>111000.0</v>
      </c>
      <c r="I16" s="5">
        <v>186547.0</v>
      </c>
      <c r="J16" s="5">
        <v>1.0</v>
      </c>
      <c r="L16" s="6">
        <v>10.0</v>
      </c>
      <c r="M16" s="14">
        <v>1100.0</v>
      </c>
      <c r="N16" s="14">
        <v>35.0</v>
      </c>
      <c r="O16" s="14">
        <v>1.0</v>
      </c>
      <c r="P16" s="14">
        <v>2.0</v>
      </c>
      <c r="Q16" s="14">
        <v>8.0</v>
      </c>
      <c r="R16" s="48">
        <v>2020.0</v>
      </c>
      <c r="S16" s="14">
        <v>14933.0</v>
      </c>
      <c r="T16" s="14">
        <v>1.0</v>
      </c>
      <c r="X16" s="14">
        <f t="shared" ref="X16:AB16" si="8">IF(Y16&lt;&gt;"",M10,"")</f>
        <v>500</v>
      </c>
      <c r="Y16" s="14">
        <f t="shared" si="8"/>
        <v>5</v>
      </c>
      <c r="Z16" s="14">
        <f t="shared" si="8"/>
        <v>3</v>
      </c>
      <c r="AA16" s="14">
        <f t="shared" si="8"/>
        <v>27</v>
      </c>
      <c r="AB16" s="14">
        <f t="shared" si="8"/>
        <v>2</v>
      </c>
      <c r="AC16" s="14">
        <f t="shared" si="3"/>
        <v>2021</v>
      </c>
      <c r="AD16" s="14">
        <f t="shared" si="4"/>
        <v>15003</v>
      </c>
      <c r="AE16" s="14">
        <f t="shared" si="5"/>
        <v>1</v>
      </c>
    </row>
    <row r="17">
      <c r="C17" s="6">
        <v>11.0</v>
      </c>
      <c r="D17" s="5">
        <v>60.0</v>
      </c>
      <c r="E17" s="5">
        <v>11.0</v>
      </c>
      <c r="F17" s="5">
        <v>4.0</v>
      </c>
      <c r="G17" s="5">
        <v>1917.0</v>
      </c>
      <c r="H17" s="5">
        <v>121000.0</v>
      </c>
      <c r="I17" s="5">
        <v>181537.0</v>
      </c>
      <c r="J17" s="5">
        <v>1.0</v>
      </c>
      <c r="L17" s="6">
        <v>11.0</v>
      </c>
      <c r="M17" s="14">
        <v>1200.0</v>
      </c>
      <c r="N17" s="14">
        <v>25.0</v>
      </c>
      <c r="O17" s="14">
        <v>1.0</v>
      </c>
      <c r="P17" s="14">
        <v>7.0</v>
      </c>
      <c r="Q17" s="14">
        <v>7.0</v>
      </c>
      <c r="R17" s="48">
        <v>2020.0</v>
      </c>
      <c r="S17" s="14">
        <v>14626.0</v>
      </c>
      <c r="T17" s="14">
        <v>1.0</v>
      </c>
      <c r="X17" s="14">
        <f t="shared" ref="X17:AB17" si="9">IF(Y17&lt;&gt;"",M11,"")</f>
        <v>600</v>
      </c>
      <c r="Y17" s="14">
        <f t="shared" si="9"/>
        <v>35</v>
      </c>
      <c r="Z17" s="14">
        <f t="shared" si="9"/>
        <v>3</v>
      </c>
      <c r="AA17" s="14">
        <f t="shared" si="9"/>
        <v>2</v>
      </c>
      <c r="AB17" s="14">
        <f t="shared" si="9"/>
        <v>11</v>
      </c>
      <c r="AC17" s="14">
        <f t="shared" si="3"/>
        <v>2021</v>
      </c>
      <c r="AD17" s="14">
        <f t="shared" si="4"/>
        <v>13799</v>
      </c>
      <c r="AE17" s="14">
        <f t="shared" si="5"/>
        <v>1</v>
      </c>
    </row>
    <row r="18">
      <c r="C18" s="6">
        <v>12.0</v>
      </c>
      <c r="D18" s="5">
        <v>65.0</v>
      </c>
      <c r="E18" s="5">
        <v>24.0</v>
      </c>
      <c r="F18" s="5">
        <v>2.0</v>
      </c>
      <c r="G18" s="5">
        <v>2016.0</v>
      </c>
      <c r="H18" s="5">
        <v>131000.0</v>
      </c>
      <c r="I18" s="5">
        <v>155644.0</v>
      </c>
      <c r="J18" s="5">
        <v>1.0</v>
      </c>
      <c r="L18" s="6">
        <v>12.0</v>
      </c>
      <c r="M18" s="14">
        <v>1300.0</v>
      </c>
      <c r="N18" s="14">
        <v>5.0</v>
      </c>
      <c r="O18" s="14">
        <v>3.0</v>
      </c>
      <c r="P18" s="14">
        <v>15.0</v>
      </c>
      <c r="Q18" s="14">
        <v>12.0</v>
      </c>
      <c r="R18" s="14">
        <v>2021.0</v>
      </c>
      <c r="S18" s="14">
        <v>17531.0</v>
      </c>
      <c r="T18" s="14">
        <v>1.0</v>
      </c>
      <c r="X18" s="14">
        <f t="shared" ref="X18:AB18" si="10">IF(Y18&lt;&gt;"",M12,"")</f>
        <v>700</v>
      </c>
      <c r="Y18" s="14">
        <f t="shared" si="10"/>
        <v>5</v>
      </c>
      <c r="Z18" s="14">
        <f t="shared" si="10"/>
        <v>1</v>
      </c>
      <c r="AA18" s="14">
        <f t="shared" si="10"/>
        <v>23</v>
      </c>
      <c r="AB18" s="14">
        <f t="shared" si="10"/>
        <v>9</v>
      </c>
      <c r="AC18" s="14">
        <f t="shared" si="3"/>
        <v>2024</v>
      </c>
      <c r="AD18" s="14">
        <f t="shared" si="4"/>
        <v>12336</v>
      </c>
      <c r="AE18" s="14">
        <f t="shared" si="5"/>
        <v>1</v>
      </c>
    </row>
    <row r="19">
      <c r="C19" s="6">
        <v>13.0</v>
      </c>
      <c r="D19" s="5">
        <v>70.0</v>
      </c>
      <c r="E19" s="5">
        <v>26.0</v>
      </c>
      <c r="F19" s="5">
        <v>7.0</v>
      </c>
      <c r="G19" s="5">
        <v>1960.0</v>
      </c>
      <c r="H19" s="5">
        <v>141000.0</v>
      </c>
      <c r="I19" s="5">
        <v>185800.0</v>
      </c>
      <c r="J19" s="5">
        <v>1.0</v>
      </c>
      <c r="L19" s="6">
        <v>13.0</v>
      </c>
      <c r="M19" s="14">
        <v>1400.0</v>
      </c>
      <c r="N19" s="14">
        <v>100.0</v>
      </c>
      <c r="O19" s="14">
        <v>3.0</v>
      </c>
      <c r="P19" s="14">
        <v>24.0</v>
      </c>
      <c r="Q19" s="14">
        <v>12.0</v>
      </c>
      <c r="R19" s="14">
        <v>2024.0</v>
      </c>
      <c r="S19" s="14">
        <v>15017.0</v>
      </c>
      <c r="T19" s="14">
        <v>1.0</v>
      </c>
      <c r="X19" s="14" t="str">
        <f t="shared" ref="X19:AB19" si="11">IF(Y19&lt;&gt;"",M13,"")</f>
        <v/>
      </c>
      <c r="Y19" s="14" t="str">
        <f t="shared" si="11"/>
        <v/>
      </c>
      <c r="Z19" s="14" t="str">
        <f t="shared" si="11"/>
        <v/>
      </c>
      <c r="AA19" s="14" t="str">
        <f t="shared" si="11"/>
        <v/>
      </c>
      <c r="AB19" s="14" t="str">
        <f t="shared" si="11"/>
        <v/>
      </c>
      <c r="AC19" s="14" t="str">
        <f t="shared" si="3"/>
        <v/>
      </c>
      <c r="AD19" s="14" t="str">
        <f t="shared" si="4"/>
        <v/>
      </c>
      <c r="AE19" s="14" t="str">
        <f t="shared" si="5"/>
        <v>0</v>
      </c>
    </row>
    <row r="20">
      <c r="C20" s="6">
        <v>14.0</v>
      </c>
      <c r="D20" s="5">
        <v>75.0</v>
      </c>
      <c r="E20" s="5">
        <v>8.0</v>
      </c>
      <c r="F20" s="5">
        <v>12.0</v>
      </c>
      <c r="G20" s="5">
        <v>1962.0</v>
      </c>
      <c r="H20" s="5">
        <v>151000.0</v>
      </c>
      <c r="I20" s="5">
        <v>114513.0</v>
      </c>
      <c r="J20" s="5">
        <v>1.0</v>
      </c>
      <c r="L20" s="6">
        <v>14.0</v>
      </c>
      <c r="M20" s="14">
        <v>1500.0</v>
      </c>
      <c r="N20" s="14">
        <v>35.0</v>
      </c>
      <c r="O20" s="14">
        <v>3.0</v>
      </c>
      <c r="P20" s="14">
        <v>26.0</v>
      </c>
      <c r="Q20" s="14">
        <v>9.0</v>
      </c>
      <c r="R20" s="14">
        <v>2022.0</v>
      </c>
      <c r="S20" s="14">
        <v>15520.0</v>
      </c>
      <c r="T20" s="14">
        <v>1.0</v>
      </c>
      <c r="X20" s="14">
        <f t="shared" ref="X20:AB20" si="12">IF(Y20&lt;&gt;"",M14,"")</f>
        <v>900</v>
      </c>
      <c r="Y20" s="14">
        <f t="shared" si="12"/>
        <v>100</v>
      </c>
      <c r="Z20" s="14">
        <f t="shared" si="12"/>
        <v>3</v>
      </c>
      <c r="AA20" s="14">
        <f t="shared" si="12"/>
        <v>13</v>
      </c>
      <c r="AB20" s="14">
        <f t="shared" si="12"/>
        <v>6</v>
      </c>
      <c r="AC20" s="14">
        <f t="shared" si="3"/>
        <v>2024</v>
      </c>
      <c r="AD20" s="14">
        <f t="shared" si="4"/>
        <v>11137</v>
      </c>
      <c r="AE20" s="14">
        <f t="shared" si="5"/>
        <v>1</v>
      </c>
    </row>
    <row r="21">
      <c r="C21" s="6">
        <v>15.0</v>
      </c>
      <c r="D21" s="5">
        <v>80.0</v>
      </c>
      <c r="E21" s="5">
        <v>30.0</v>
      </c>
      <c r="F21" s="5">
        <v>1.0</v>
      </c>
      <c r="G21" s="5">
        <v>1914.0</v>
      </c>
      <c r="H21" s="5">
        <v>161000.0</v>
      </c>
      <c r="I21" s="5">
        <v>143818.0</v>
      </c>
      <c r="J21" s="5">
        <v>1.0</v>
      </c>
      <c r="L21" s="6">
        <v>15.0</v>
      </c>
      <c r="M21" s="14">
        <v>1600.0</v>
      </c>
      <c r="N21" s="14">
        <v>25.0</v>
      </c>
      <c r="O21" s="14">
        <v>3.0</v>
      </c>
      <c r="P21" s="14">
        <v>13.0</v>
      </c>
      <c r="Q21" s="14">
        <v>12.0</v>
      </c>
      <c r="R21" s="48">
        <v>2020.0</v>
      </c>
      <c r="S21" s="14">
        <v>15715.0</v>
      </c>
      <c r="T21" s="14">
        <v>1.0</v>
      </c>
      <c r="X21" s="14">
        <f t="shared" ref="X21:AB21" si="13">IF(Y21&lt;&gt;"",M15,"")</f>
        <v>1000</v>
      </c>
      <c r="Y21" s="14">
        <f t="shared" si="13"/>
        <v>5</v>
      </c>
      <c r="Z21" s="14">
        <f t="shared" si="13"/>
        <v>1</v>
      </c>
      <c r="AA21" s="14">
        <f t="shared" si="13"/>
        <v>17</v>
      </c>
      <c r="AB21" s="14">
        <f t="shared" si="13"/>
        <v>2</v>
      </c>
      <c r="AC21" s="14">
        <f t="shared" si="3"/>
        <v>2022</v>
      </c>
      <c r="AD21" s="14">
        <f t="shared" si="4"/>
        <v>18224</v>
      </c>
      <c r="AE21" s="14">
        <f t="shared" si="5"/>
        <v>1</v>
      </c>
    </row>
    <row r="22">
      <c r="C22" s="6">
        <v>16.0</v>
      </c>
      <c r="D22" s="5">
        <v>85.0</v>
      </c>
      <c r="E22" s="5">
        <v>11.0</v>
      </c>
      <c r="F22" s="5">
        <v>2.0</v>
      </c>
      <c r="G22" s="5">
        <v>1999.0</v>
      </c>
      <c r="H22" s="5">
        <v>171000.0</v>
      </c>
      <c r="I22" s="5">
        <v>158903.0</v>
      </c>
      <c r="J22" s="5">
        <v>1.0</v>
      </c>
      <c r="L22" s="6">
        <v>16.0</v>
      </c>
      <c r="M22" s="14">
        <v>1700.0</v>
      </c>
      <c r="N22" s="14">
        <v>35.0</v>
      </c>
      <c r="O22" s="14">
        <v>2.0</v>
      </c>
      <c r="P22" s="14">
        <v>24.0</v>
      </c>
      <c r="Q22" s="14">
        <v>12.0</v>
      </c>
      <c r="R22" s="14">
        <v>2021.0</v>
      </c>
      <c r="S22" s="14">
        <v>15740.0</v>
      </c>
      <c r="T22" s="14">
        <v>1.0</v>
      </c>
      <c r="X22" s="14" t="str">
        <f t="shared" ref="X22:AB22" si="14">IF(Y22&lt;&gt;"",M16,"")</f>
        <v/>
      </c>
      <c r="Y22" s="14" t="str">
        <f t="shared" si="14"/>
        <v/>
      </c>
      <c r="Z22" s="14" t="str">
        <f t="shared" si="14"/>
        <v/>
      </c>
      <c r="AA22" s="14" t="str">
        <f t="shared" si="14"/>
        <v/>
      </c>
      <c r="AB22" s="14" t="str">
        <f t="shared" si="14"/>
        <v/>
      </c>
      <c r="AC22" s="14" t="str">
        <f t="shared" si="3"/>
        <v/>
      </c>
      <c r="AD22" s="14" t="str">
        <f t="shared" si="4"/>
        <v/>
      </c>
      <c r="AE22" s="14" t="str">
        <f t="shared" si="5"/>
        <v>0</v>
      </c>
    </row>
    <row r="23">
      <c r="C23" s="6">
        <v>17.0</v>
      </c>
      <c r="D23" s="5">
        <v>90.0</v>
      </c>
      <c r="E23" s="5">
        <v>14.0</v>
      </c>
      <c r="F23" s="5">
        <v>6.0</v>
      </c>
      <c r="G23" s="5">
        <v>1938.0</v>
      </c>
      <c r="H23" s="5">
        <v>181000.0</v>
      </c>
      <c r="I23" s="5">
        <v>187577.0</v>
      </c>
      <c r="J23" s="5">
        <v>1.0</v>
      </c>
      <c r="L23" s="6">
        <v>17.0</v>
      </c>
      <c r="M23" s="14">
        <v>1800.0</v>
      </c>
      <c r="N23" s="14">
        <v>34.0</v>
      </c>
      <c r="O23" s="14">
        <v>3.0</v>
      </c>
      <c r="P23" s="14">
        <v>25.0</v>
      </c>
      <c r="Q23" s="14">
        <v>7.0</v>
      </c>
      <c r="R23" s="14">
        <v>2020.0</v>
      </c>
      <c r="S23" s="14">
        <v>14721.0</v>
      </c>
      <c r="T23" s="14">
        <v>1.0</v>
      </c>
      <c r="X23" s="14" t="str">
        <f t="shared" ref="X23:AB23" si="15">IF(Y23&lt;&gt;"",M17,"")</f>
        <v/>
      </c>
      <c r="Y23" s="14" t="str">
        <f t="shared" si="15"/>
        <v/>
      </c>
      <c r="Z23" s="14" t="str">
        <f t="shared" si="15"/>
        <v/>
      </c>
      <c r="AA23" s="14" t="str">
        <f t="shared" si="15"/>
        <v/>
      </c>
      <c r="AB23" s="14" t="str">
        <f t="shared" si="15"/>
        <v/>
      </c>
      <c r="AC23" s="14" t="str">
        <f t="shared" si="3"/>
        <v/>
      </c>
      <c r="AD23" s="14" t="str">
        <f t="shared" si="4"/>
        <v/>
      </c>
      <c r="AE23" s="14" t="str">
        <f t="shared" si="5"/>
        <v>0</v>
      </c>
    </row>
    <row r="24">
      <c r="C24" s="6">
        <v>18.0</v>
      </c>
      <c r="D24" s="5">
        <v>95.0</v>
      </c>
      <c r="E24" s="5">
        <v>2.0</v>
      </c>
      <c r="F24" s="5">
        <v>8.0</v>
      </c>
      <c r="G24" s="5">
        <v>1976.0</v>
      </c>
      <c r="H24" s="5">
        <v>191000.0</v>
      </c>
      <c r="I24" s="5">
        <v>159280.0</v>
      </c>
      <c r="J24" s="5">
        <v>1.0</v>
      </c>
      <c r="L24" s="6">
        <v>18.0</v>
      </c>
      <c r="M24" s="14">
        <v>1900.0</v>
      </c>
      <c r="N24" s="14">
        <v>25.0</v>
      </c>
      <c r="O24" s="14">
        <v>3.0</v>
      </c>
      <c r="P24" s="14">
        <v>20.0</v>
      </c>
      <c r="Q24" s="14">
        <v>12.0</v>
      </c>
      <c r="R24" s="14">
        <v>2023.0</v>
      </c>
      <c r="S24" s="14">
        <v>11362.0</v>
      </c>
      <c r="T24" s="14">
        <v>1.0</v>
      </c>
      <c r="X24" s="14">
        <f t="shared" ref="X24:AB24" si="16">IF(Y24&lt;&gt;"",M18,"")</f>
        <v>1300</v>
      </c>
      <c r="Y24" s="14">
        <f t="shared" si="16"/>
        <v>5</v>
      </c>
      <c r="Z24" s="14">
        <f t="shared" si="16"/>
        <v>3</v>
      </c>
      <c r="AA24" s="14">
        <f t="shared" si="16"/>
        <v>15</v>
      </c>
      <c r="AB24" s="14">
        <f t="shared" si="16"/>
        <v>12</v>
      </c>
      <c r="AC24" s="14">
        <f t="shared" si="3"/>
        <v>2021</v>
      </c>
      <c r="AD24" s="14">
        <f t="shared" si="4"/>
        <v>17531</v>
      </c>
      <c r="AE24" s="14">
        <f t="shared" si="5"/>
        <v>1</v>
      </c>
    </row>
    <row r="25">
      <c r="C25" s="6">
        <v>19.0</v>
      </c>
      <c r="D25" s="5">
        <v>100.0</v>
      </c>
      <c r="E25" s="5">
        <v>27.0</v>
      </c>
      <c r="F25" s="5">
        <v>3.0</v>
      </c>
      <c r="G25" s="5">
        <v>1941.0</v>
      </c>
      <c r="H25" s="5">
        <v>201000.0</v>
      </c>
      <c r="I25" s="5">
        <v>145867.0</v>
      </c>
      <c r="J25" s="5">
        <v>1.0</v>
      </c>
      <c r="L25" s="6">
        <v>19.0</v>
      </c>
      <c r="M25" s="14">
        <v>2000.0</v>
      </c>
      <c r="N25" s="14">
        <v>34.0</v>
      </c>
      <c r="O25" s="14">
        <v>3.0</v>
      </c>
      <c r="P25" s="14">
        <v>20.0</v>
      </c>
      <c r="Q25" s="14">
        <v>6.0</v>
      </c>
      <c r="R25" s="14">
        <v>2021.0</v>
      </c>
      <c r="S25" s="14">
        <v>11442.0</v>
      </c>
      <c r="T25" s="14">
        <v>1.0</v>
      </c>
      <c r="X25" s="14">
        <f t="shared" ref="X25:AB25" si="17">IF(Y25&lt;&gt;"",M19,"")</f>
        <v>1400</v>
      </c>
      <c r="Y25" s="14">
        <f t="shared" si="17"/>
        <v>100</v>
      </c>
      <c r="Z25" s="14">
        <f t="shared" si="17"/>
        <v>3</v>
      </c>
      <c r="AA25" s="14">
        <f t="shared" si="17"/>
        <v>24</v>
      </c>
      <c r="AB25" s="14">
        <f t="shared" si="17"/>
        <v>12</v>
      </c>
      <c r="AC25" s="14">
        <f t="shared" si="3"/>
        <v>2024</v>
      </c>
      <c r="AD25" s="14">
        <f t="shared" si="4"/>
        <v>15017</v>
      </c>
      <c r="AE25" s="14">
        <f t="shared" si="5"/>
        <v>1</v>
      </c>
    </row>
    <row r="26">
      <c r="X26" s="14">
        <f t="shared" ref="X26:AB26" si="18">IF(Y26&lt;&gt;"",M20,"")</f>
        <v>1500</v>
      </c>
      <c r="Y26" s="14">
        <f t="shared" si="18"/>
        <v>35</v>
      </c>
      <c r="Z26" s="14">
        <f t="shared" si="18"/>
        <v>3</v>
      </c>
      <c r="AA26" s="14">
        <f t="shared" si="18"/>
        <v>26</v>
      </c>
      <c r="AB26" s="14">
        <f t="shared" si="18"/>
        <v>9</v>
      </c>
      <c r="AC26" s="14">
        <f t="shared" si="3"/>
        <v>2022</v>
      </c>
      <c r="AD26" s="14">
        <f t="shared" si="4"/>
        <v>15520</v>
      </c>
      <c r="AE26" s="14">
        <f t="shared" si="5"/>
        <v>1</v>
      </c>
    </row>
    <row r="27">
      <c r="X27" s="14" t="str">
        <f t="shared" ref="X27:AB27" si="19">IF(Y27&lt;&gt;"",M21,"")</f>
        <v/>
      </c>
      <c r="Y27" s="14" t="str">
        <f t="shared" si="19"/>
        <v/>
      </c>
      <c r="Z27" s="14" t="str">
        <f t="shared" si="19"/>
        <v/>
      </c>
      <c r="AA27" s="14" t="str">
        <f t="shared" si="19"/>
        <v/>
      </c>
      <c r="AB27" s="14" t="str">
        <f t="shared" si="19"/>
        <v/>
      </c>
      <c r="AC27" s="14" t="str">
        <f t="shared" si="3"/>
        <v/>
      </c>
      <c r="AD27" s="14" t="str">
        <f t="shared" si="4"/>
        <v/>
      </c>
      <c r="AE27" s="14" t="str">
        <f t="shared" si="5"/>
        <v>0</v>
      </c>
    </row>
    <row r="28">
      <c r="M28" s="9" t="s">
        <v>9</v>
      </c>
      <c r="X28" s="14">
        <f t="shared" ref="X28:AB28" si="20">IF(Y28&lt;&gt;"",M22,"")</f>
        <v>1700</v>
      </c>
      <c r="Y28" s="14">
        <f t="shared" si="20"/>
        <v>35</v>
      </c>
      <c r="Z28" s="14">
        <f t="shared" si="20"/>
        <v>2</v>
      </c>
      <c r="AA28" s="14">
        <f t="shared" si="20"/>
        <v>24</v>
      </c>
      <c r="AB28" s="14">
        <f t="shared" si="20"/>
        <v>12</v>
      </c>
      <c r="AC28" s="14">
        <f t="shared" si="3"/>
        <v>2021</v>
      </c>
      <c r="AD28" s="14">
        <f t="shared" si="4"/>
        <v>15740</v>
      </c>
      <c r="AE28" s="14">
        <f t="shared" si="5"/>
        <v>1</v>
      </c>
    </row>
    <row r="29">
      <c r="D29" s="15" t="s">
        <v>7</v>
      </c>
      <c r="M29" s="13" t="s">
        <v>20</v>
      </c>
      <c r="X29" s="14" t="str">
        <f t="shared" ref="X29:AB29" si="21">IF(Y29&lt;&gt;"",M23,"")</f>
        <v/>
      </c>
      <c r="Y29" s="14" t="str">
        <f t="shared" si="21"/>
        <v/>
      </c>
      <c r="Z29" s="14" t="str">
        <f t="shared" si="21"/>
        <v/>
      </c>
      <c r="AA29" s="14" t="str">
        <f t="shared" si="21"/>
        <v/>
      </c>
      <c r="AB29" s="14" t="str">
        <f t="shared" si="21"/>
        <v/>
      </c>
      <c r="AC29" s="14" t="str">
        <f t="shared" si="3"/>
        <v/>
      </c>
      <c r="AD29" s="14" t="str">
        <f t="shared" si="4"/>
        <v/>
      </c>
      <c r="AE29" s="14" t="str">
        <f t="shared" si="5"/>
        <v>0</v>
      </c>
    </row>
    <row r="30">
      <c r="D30" s="4" t="s">
        <v>20</v>
      </c>
      <c r="M30" s="14">
        <f>M6</f>
        <v>100</v>
      </c>
      <c r="X30" s="14">
        <f t="shared" ref="X30:AB30" si="22">IF(Y30&lt;&gt;"",M24,"")</f>
        <v>1900</v>
      </c>
      <c r="Y30" s="14">
        <f t="shared" si="22"/>
        <v>25</v>
      </c>
      <c r="Z30" s="14">
        <f t="shared" si="22"/>
        <v>3</v>
      </c>
      <c r="AA30" s="14">
        <f t="shared" si="22"/>
        <v>20</v>
      </c>
      <c r="AB30" s="14">
        <f t="shared" si="22"/>
        <v>12</v>
      </c>
      <c r="AC30" s="14">
        <f t="shared" si="3"/>
        <v>2023</v>
      </c>
      <c r="AD30" s="14">
        <f t="shared" si="4"/>
        <v>11362</v>
      </c>
      <c r="AE30" s="14">
        <f t="shared" si="5"/>
        <v>1</v>
      </c>
    </row>
    <row r="31">
      <c r="D31" s="5">
        <f>+D6</f>
        <v>5</v>
      </c>
      <c r="M31" s="14">
        <f>N6</f>
        <v>5</v>
      </c>
      <c r="X31" s="14">
        <f t="shared" ref="X31:AB31" si="23">IF(Y31&lt;&gt;"",M25,"")</f>
        <v>2000</v>
      </c>
      <c r="Y31" s="14">
        <f t="shared" si="23"/>
        <v>34</v>
      </c>
      <c r="Z31" s="14">
        <f t="shared" si="23"/>
        <v>3</v>
      </c>
      <c r="AA31" s="14">
        <f t="shared" si="23"/>
        <v>20</v>
      </c>
      <c r="AB31" s="14">
        <f t="shared" si="23"/>
        <v>6</v>
      </c>
      <c r="AC31" s="14">
        <f t="shared" si="3"/>
        <v>2021</v>
      </c>
      <c r="AD31" s="14">
        <f t="shared" si="4"/>
        <v>11442</v>
      </c>
      <c r="AE31" s="14">
        <f t="shared" si="5"/>
        <v>1</v>
      </c>
    </row>
    <row r="32">
      <c r="D32" s="16">
        <f>+E6</f>
        <v>24</v>
      </c>
      <c r="M32" s="14">
        <f>O6</f>
        <v>3</v>
      </c>
    </row>
    <row r="33">
      <c r="D33" s="16">
        <f>+F6</f>
        <v>12</v>
      </c>
      <c r="M33" s="14">
        <f>P6</f>
        <v>8</v>
      </c>
    </row>
    <row r="34">
      <c r="D34" s="16">
        <f>+G6</f>
        <v>1924</v>
      </c>
      <c r="M34" s="14">
        <f>Q6</f>
        <v>10</v>
      </c>
    </row>
    <row r="35">
      <c r="D35" s="16">
        <f>+H6</f>
        <v>11000</v>
      </c>
      <c r="M35" s="14">
        <f>R6</f>
        <v>2020</v>
      </c>
    </row>
    <row r="36">
      <c r="D36" s="16">
        <f>+I6</f>
        <v>166689</v>
      </c>
      <c r="M36" s="14">
        <f>S6</f>
        <v>19400</v>
      </c>
    </row>
    <row r="37">
      <c r="D37" s="16">
        <f>+D7</f>
        <v>10</v>
      </c>
      <c r="M37" s="14">
        <f>M7</f>
        <v>200</v>
      </c>
    </row>
    <row r="38">
      <c r="D38" s="16">
        <f>+E7</f>
        <v>25</v>
      </c>
      <c r="M38" s="14">
        <f>N7</f>
        <v>25</v>
      </c>
    </row>
    <row r="39">
      <c r="D39" s="16">
        <f>+F7</f>
        <v>2</v>
      </c>
      <c r="M39" s="14">
        <f>O7</f>
        <v>1</v>
      </c>
    </row>
    <row r="40">
      <c r="D40" s="16">
        <f>+G7</f>
        <v>1911</v>
      </c>
      <c r="M40" s="14">
        <f>P7</f>
        <v>21</v>
      </c>
    </row>
    <row r="41">
      <c r="D41" s="16">
        <f>+H7</f>
        <v>21000</v>
      </c>
      <c r="M41" s="14">
        <f>Q7</f>
        <v>9</v>
      </c>
    </row>
    <row r="42">
      <c r="D42" s="16">
        <f>+I7</f>
        <v>151990</v>
      </c>
      <c r="M42" s="14">
        <f>R7</f>
        <v>2024</v>
      </c>
    </row>
    <row r="43">
      <c r="D43" s="16">
        <f>+D8</f>
        <v>15</v>
      </c>
      <c r="M43" s="14">
        <f>S7</f>
        <v>16991</v>
      </c>
    </row>
    <row r="44">
      <c r="D44" s="16">
        <f>+E8</f>
        <v>31</v>
      </c>
      <c r="M44" s="14">
        <f>M8</f>
        <v>300</v>
      </c>
    </row>
    <row r="45">
      <c r="D45" s="16">
        <f>+F8</f>
        <v>1</v>
      </c>
      <c r="M45" s="14">
        <f>N8</f>
        <v>5</v>
      </c>
    </row>
    <row r="46">
      <c r="D46" s="16">
        <f>+G8</f>
        <v>2024</v>
      </c>
      <c r="M46" s="14">
        <f>O8</f>
        <v>3</v>
      </c>
    </row>
    <row r="47">
      <c r="D47" s="16">
        <f>+H8</f>
        <v>31000</v>
      </c>
      <c r="M47" s="14">
        <f>P8</f>
        <v>28</v>
      </c>
    </row>
    <row r="48">
      <c r="D48" s="16">
        <f>+I8</f>
        <v>155022</v>
      </c>
      <c r="M48" s="14">
        <f>Q8</f>
        <v>3</v>
      </c>
    </row>
    <row r="49">
      <c r="D49" s="16">
        <f>+D9</f>
        <v>20</v>
      </c>
      <c r="M49" s="14">
        <f>R8</f>
        <v>2021</v>
      </c>
    </row>
    <row r="50">
      <c r="D50" s="16">
        <f>+E9</f>
        <v>26</v>
      </c>
      <c r="M50" s="14">
        <f>S8</f>
        <v>10242</v>
      </c>
    </row>
    <row r="51">
      <c r="D51" s="16">
        <f>+F9</f>
        <v>2</v>
      </c>
      <c r="M51" s="14">
        <f>M9</f>
        <v>400</v>
      </c>
    </row>
    <row r="52">
      <c r="D52" s="16">
        <f>+G9</f>
        <v>1974</v>
      </c>
      <c r="M52" s="14">
        <f>N9</f>
        <v>100</v>
      </c>
    </row>
    <row r="53">
      <c r="D53" s="16">
        <f>+H9</f>
        <v>41000</v>
      </c>
      <c r="M53" s="14">
        <f>O9</f>
        <v>1</v>
      </c>
    </row>
    <row r="54">
      <c r="D54" s="16">
        <f>+I9</f>
        <v>150194</v>
      </c>
      <c r="M54" s="14">
        <f>P9</f>
        <v>27</v>
      </c>
    </row>
    <row r="55">
      <c r="D55" s="16">
        <f>+D10</f>
        <v>25</v>
      </c>
      <c r="M55" s="14">
        <f>Q9</f>
        <v>1</v>
      </c>
    </row>
    <row r="56">
      <c r="D56" s="16">
        <f>+E10</f>
        <v>14</v>
      </c>
      <c r="M56" s="14">
        <f>R9</f>
        <v>2023</v>
      </c>
    </row>
    <row r="57">
      <c r="D57" s="16">
        <f>+F10</f>
        <v>4</v>
      </c>
      <c r="M57" s="14">
        <f>S9</f>
        <v>13588</v>
      </c>
    </row>
    <row r="58">
      <c r="D58" s="16">
        <f>+G10</f>
        <v>1966</v>
      </c>
      <c r="M58" s="14">
        <f>M10</f>
        <v>500</v>
      </c>
    </row>
    <row r="59">
      <c r="D59" s="16">
        <f>+H10</f>
        <v>51000</v>
      </c>
      <c r="M59" s="14">
        <f>N10</f>
        <v>5</v>
      </c>
    </row>
    <row r="60">
      <c r="D60" s="16">
        <f>+I10</f>
        <v>106556</v>
      </c>
      <c r="M60" s="14">
        <f>O10</f>
        <v>3</v>
      </c>
    </row>
    <row r="61">
      <c r="D61" s="16">
        <f>+D11</f>
        <v>30</v>
      </c>
      <c r="M61" s="14">
        <f>P10</f>
        <v>27</v>
      </c>
    </row>
    <row r="62">
      <c r="D62" s="16">
        <f>+E11</f>
        <v>20</v>
      </c>
      <c r="M62" s="14">
        <f>Q10</f>
        <v>2</v>
      </c>
    </row>
    <row r="63">
      <c r="D63" s="16">
        <f>+F11</f>
        <v>5</v>
      </c>
      <c r="M63" s="14">
        <f>R10</f>
        <v>2021</v>
      </c>
    </row>
    <row r="64">
      <c r="D64" s="16">
        <f>+G11</f>
        <v>1986</v>
      </c>
      <c r="M64" s="14">
        <f>S10</f>
        <v>15003</v>
      </c>
    </row>
    <row r="65">
      <c r="D65" s="16">
        <f>+H11</f>
        <v>61000</v>
      </c>
      <c r="M65" s="14">
        <f>M11</f>
        <v>600</v>
      </c>
    </row>
    <row r="66">
      <c r="D66" s="16">
        <f>+I11</f>
        <v>188906</v>
      </c>
      <c r="M66" s="14">
        <f>N11</f>
        <v>35</v>
      </c>
    </row>
    <row r="67">
      <c r="D67" s="16">
        <f>+D12</f>
        <v>35</v>
      </c>
      <c r="M67" s="14">
        <f>O11</f>
        <v>3</v>
      </c>
    </row>
    <row r="68">
      <c r="D68" s="16">
        <f>+E12</f>
        <v>16</v>
      </c>
      <c r="M68" s="14">
        <f>P11</f>
        <v>2</v>
      </c>
    </row>
    <row r="69">
      <c r="D69" s="16">
        <f>+F12</f>
        <v>7</v>
      </c>
      <c r="M69" s="14">
        <f>Q11</f>
        <v>11</v>
      </c>
    </row>
    <row r="70">
      <c r="D70" s="16">
        <f>+G12</f>
        <v>1935</v>
      </c>
      <c r="M70" s="14">
        <f>R11</f>
        <v>2021</v>
      </c>
    </row>
    <row r="71">
      <c r="D71" s="16">
        <f>+H12</f>
        <v>71000</v>
      </c>
      <c r="M71" s="14">
        <f>S11</f>
        <v>13799</v>
      </c>
    </row>
    <row r="72">
      <c r="D72" s="16">
        <f>+I12</f>
        <v>109036</v>
      </c>
      <c r="M72" s="14">
        <f>M12</f>
        <v>700</v>
      </c>
    </row>
    <row r="73">
      <c r="D73" s="16">
        <f>+D13</f>
        <v>40</v>
      </c>
      <c r="M73" s="14">
        <f>N12</f>
        <v>5</v>
      </c>
    </row>
    <row r="74">
      <c r="D74" s="16">
        <f>+E13</f>
        <v>28</v>
      </c>
      <c r="M74" s="14">
        <f>O12</f>
        <v>1</v>
      </c>
    </row>
    <row r="75">
      <c r="D75" s="16">
        <f>+F13</f>
        <v>3</v>
      </c>
      <c r="M75" s="14">
        <f>P12</f>
        <v>23</v>
      </c>
    </row>
    <row r="76">
      <c r="D76" s="16">
        <f>+G13</f>
        <v>1935</v>
      </c>
      <c r="M76" s="14">
        <f>Q12</f>
        <v>9</v>
      </c>
    </row>
    <row r="77">
      <c r="D77" s="16">
        <f>+H13</f>
        <v>81000</v>
      </c>
      <c r="M77" s="14">
        <f>R12</f>
        <v>2024</v>
      </c>
    </row>
    <row r="78">
      <c r="D78" s="16">
        <f>+I13</f>
        <v>150219</v>
      </c>
      <c r="M78" s="14">
        <f>S12</f>
        <v>12336</v>
      </c>
    </row>
    <row r="79">
      <c r="D79" s="16">
        <f>+D14</f>
        <v>45</v>
      </c>
      <c r="M79" s="14">
        <f>M13</f>
        <v>800</v>
      </c>
    </row>
    <row r="80">
      <c r="D80" s="16">
        <f>+E14</f>
        <v>3</v>
      </c>
      <c r="M80" s="14">
        <f>N13</f>
        <v>25</v>
      </c>
    </row>
    <row r="81">
      <c r="D81" s="16">
        <f>+F14</f>
        <v>10</v>
      </c>
      <c r="M81" s="14">
        <f>O13</f>
        <v>3</v>
      </c>
    </row>
    <row r="82">
      <c r="D82" s="16">
        <f>+G14</f>
        <v>2023</v>
      </c>
      <c r="M82" s="14">
        <f>P13</f>
        <v>20</v>
      </c>
    </row>
    <row r="83">
      <c r="D83" s="16">
        <f>+H14</f>
        <v>91000</v>
      </c>
      <c r="M83" s="14">
        <f>Q13</f>
        <v>2</v>
      </c>
    </row>
    <row r="84">
      <c r="D84" s="16">
        <f>+I14</f>
        <v>163098</v>
      </c>
      <c r="M84" s="14">
        <f>R13</f>
        <v>2020</v>
      </c>
    </row>
    <row r="85">
      <c r="D85" s="16">
        <f>+D15</f>
        <v>50</v>
      </c>
      <c r="M85" s="14">
        <f>S13</f>
        <v>12680</v>
      </c>
    </row>
    <row r="86">
      <c r="D86" s="16">
        <f>+E15</f>
        <v>4</v>
      </c>
      <c r="M86" s="14">
        <f>M14</f>
        <v>900</v>
      </c>
    </row>
    <row r="87">
      <c r="D87" s="16">
        <f>+F15</f>
        <v>10</v>
      </c>
      <c r="M87" s="14">
        <f>N14</f>
        <v>100</v>
      </c>
    </row>
    <row r="88">
      <c r="D88" s="16">
        <f>+G15</f>
        <v>1941</v>
      </c>
      <c r="M88" s="14">
        <f>O14</f>
        <v>3</v>
      </c>
    </row>
    <row r="89">
      <c r="D89" s="16">
        <f>+H15</f>
        <v>101000</v>
      </c>
      <c r="M89" s="14">
        <f>P14</f>
        <v>13</v>
      </c>
    </row>
    <row r="90">
      <c r="D90" s="16">
        <f>+I15</f>
        <v>134884</v>
      </c>
      <c r="M90" s="14">
        <f>Q14</f>
        <v>6</v>
      </c>
    </row>
    <row r="91">
      <c r="D91" s="16">
        <f>+D16</f>
        <v>55</v>
      </c>
      <c r="M91" s="14">
        <f>R14</f>
        <v>2024</v>
      </c>
    </row>
    <row r="92">
      <c r="D92" s="16">
        <f>+E16</f>
        <v>5</v>
      </c>
      <c r="M92" s="14">
        <f>S14</f>
        <v>11137</v>
      </c>
    </row>
    <row r="93">
      <c r="D93" s="16">
        <f>+F16</f>
        <v>9</v>
      </c>
      <c r="M93" s="14">
        <f>M15</f>
        <v>1000</v>
      </c>
    </row>
    <row r="94">
      <c r="D94" s="16">
        <f>+G16</f>
        <v>1900</v>
      </c>
      <c r="M94" s="14">
        <f>N15</f>
        <v>5</v>
      </c>
    </row>
    <row r="95">
      <c r="D95" s="16">
        <f>+H16</f>
        <v>111000</v>
      </c>
      <c r="M95" s="14">
        <f>O15</f>
        <v>1</v>
      </c>
    </row>
    <row r="96">
      <c r="D96" s="16">
        <f>+I16</f>
        <v>186547</v>
      </c>
      <c r="M96" s="14">
        <f>P15</f>
        <v>17</v>
      </c>
    </row>
    <row r="97">
      <c r="D97" s="16">
        <f>+D17</f>
        <v>60</v>
      </c>
      <c r="M97" s="14">
        <f>Q15</f>
        <v>2</v>
      </c>
    </row>
    <row r="98">
      <c r="D98" s="16">
        <f>+E17</f>
        <v>11</v>
      </c>
      <c r="M98" s="14">
        <f>R15</f>
        <v>2022</v>
      </c>
    </row>
    <row r="99">
      <c r="D99" s="16">
        <f>+F17</f>
        <v>4</v>
      </c>
      <c r="M99" s="14">
        <f>S15</f>
        <v>18224</v>
      </c>
    </row>
    <row r="100">
      <c r="D100" s="16">
        <f>+G17</f>
        <v>1917</v>
      </c>
      <c r="M100" s="14">
        <f>M16</f>
        <v>1100</v>
      </c>
    </row>
    <row r="101">
      <c r="D101" s="16">
        <f>+H17</f>
        <v>121000</v>
      </c>
      <c r="M101" s="14">
        <f>N16</f>
        <v>35</v>
      </c>
    </row>
    <row r="102">
      <c r="D102" s="16">
        <f>+I17</f>
        <v>181537</v>
      </c>
      <c r="M102" s="14">
        <f>O16</f>
        <v>1</v>
      </c>
    </row>
    <row r="103">
      <c r="D103" s="16">
        <f>+D18</f>
        <v>65</v>
      </c>
      <c r="M103" s="14">
        <f>P16</f>
        <v>2</v>
      </c>
    </row>
    <row r="104">
      <c r="D104" s="16">
        <f>+E18</f>
        <v>24</v>
      </c>
      <c r="M104" s="14">
        <f>Q16</f>
        <v>8</v>
      </c>
    </row>
    <row r="105">
      <c r="D105" s="16">
        <f>+F18</f>
        <v>2</v>
      </c>
      <c r="M105" s="14">
        <f>R16</f>
        <v>2020</v>
      </c>
    </row>
    <row r="106">
      <c r="D106" s="16">
        <f>+G18</f>
        <v>2016</v>
      </c>
      <c r="M106" s="14">
        <f>S16</f>
        <v>14933</v>
      </c>
    </row>
    <row r="107">
      <c r="D107" s="16">
        <f>+H18</f>
        <v>131000</v>
      </c>
      <c r="M107" s="14">
        <f>M17</f>
        <v>1200</v>
      </c>
    </row>
    <row r="108">
      <c r="D108" s="16">
        <f>+I18</f>
        <v>155644</v>
      </c>
      <c r="M108" s="14">
        <f>N17</f>
        <v>25</v>
      </c>
    </row>
    <row r="109">
      <c r="D109" s="16">
        <f>+D19</f>
        <v>70</v>
      </c>
      <c r="M109" s="14">
        <f>O17</f>
        <v>1</v>
      </c>
    </row>
    <row r="110">
      <c r="D110" s="16">
        <f>+E19</f>
        <v>26</v>
      </c>
      <c r="M110" s="14">
        <f>P17</f>
        <v>7</v>
      </c>
    </row>
    <row r="111">
      <c r="D111" s="16">
        <f>+F19</f>
        <v>7</v>
      </c>
      <c r="M111" s="14">
        <f>Q17</f>
        <v>7</v>
      </c>
    </row>
    <row r="112">
      <c r="D112" s="16">
        <f>+G19</f>
        <v>1960</v>
      </c>
      <c r="M112" s="14">
        <f>R17</f>
        <v>2020</v>
      </c>
    </row>
    <row r="113">
      <c r="D113" s="16">
        <f>+H19</f>
        <v>141000</v>
      </c>
      <c r="M113" s="14">
        <f>S17</f>
        <v>14626</v>
      </c>
    </row>
    <row r="114">
      <c r="D114" s="16">
        <f>+I19</f>
        <v>185800</v>
      </c>
      <c r="M114" s="14">
        <f>M18</f>
        <v>1300</v>
      </c>
    </row>
    <row r="115">
      <c r="D115" s="16">
        <f>+D20</f>
        <v>75</v>
      </c>
      <c r="M115" s="14">
        <f>N18</f>
        <v>5</v>
      </c>
    </row>
    <row r="116">
      <c r="D116" s="16">
        <f>+E20</f>
        <v>8</v>
      </c>
      <c r="M116" s="14">
        <f>O18</f>
        <v>3</v>
      </c>
    </row>
    <row r="117">
      <c r="D117" s="16">
        <f>+F20</f>
        <v>12</v>
      </c>
      <c r="M117" s="14">
        <f>P18</f>
        <v>15</v>
      </c>
    </row>
    <row r="118">
      <c r="D118" s="16">
        <f>+G20</f>
        <v>1962</v>
      </c>
      <c r="M118" s="14">
        <f>Q18</f>
        <v>12</v>
      </c>
    </row>
    <row r="119">
      <c r="D119" s="16">
        <f>+H20</f>
        <v>151000</v>
      </c>
      <c r="M119" s="14">
        <f>R18</f>
        <v>2021</v>
      </c>
    </row>
    <row r="120">
      <c r="D120" s="16">
        <f>+I20</f>
        <v>114513</v>
      </c>
      <c r="M120" s="14">
        <f>S18</f>
        <v>17531</v>
      </c>
    </row>
    <row r="121">
      <c r="D121" s="16">
        <f>+D21</f>
        <v>80</v>
      </c>
      <c r="M121" s="14">
        <f>M19</f>
        <v>1400</v>
      </c>
    </row>
    <row r="122">
      <c r="D122" s="16">
        <f>+E21</f>
        <v>30</v>
      </c>
      <c r="M122" s="14">
        <f>N19</f>
        <v>100</v>
      </c>
    </row>
    <row r="123">
      <c r="D123" s="16">
        <f>+F21</f>
        <v>1</v>
      </c>
      <c r="M123" s="14">
        <f>O19</f>
        <v>3</v>
      </c>
    </row>
    <row r="124">
      <c r="D124" s="16">
        <f>+G21</f>
        <v>1914</v>
      </c>
      <c r="M124" s="14">
        <f>P19</f>
        <v>24</v>
      </c>
    </row>
    <row r="125">
      <c r="D125" s="16">
        <f>+H21</f>
        <v>161000</v>
      </c>
      <c r="M125" s="14">
        <f>Q19</f>
        <v>12</v>
      </c>
    </row>
    <row r="126">
      <c r="D126" s="16">
        <f>+I21</f>
        <v>143818</v>
      </c>
      <c r="M126" s="14">
        <f>R19</f>
        <v>2024</v>
      </c>
    </row>
    <row r="127">
      <c r="D127" s="16">
        <f>+D22</f>
        <v>85</v>
      </c>
      <c r="M127" s="14">
        <f>S19</f>
        <v>15017</v>
      </c>
    </row>
    <row r="128">
      <c r="D128" s="16">
        <f>+E22</f>
        <v>11</v>
      </c>
      <c r="M128" s="14">
        <f>M20</f>
        <v>1500</v>
      </c>
    </row>
    <row r="129">
      <c r="D129" s="16">
        <f>+F22</f>
        <v>2</v>
      </c>
      <c r="M129" s="14">
        <f>N20</f>
        <v>35</v>
      </c>
    </row>
    <row r="130">
      <c r="D130" s="16">
        <f>+G22</f>
        <v>1999</v>
      </c>
      <c r="M130" s="14">
        <f>O20</f>
        <v>3</v>
      </c>
    </row>
    <row r="131">
      <c r="D131" s="16">
        <f>+H22</f>
        <v>171000</v>
      </c>
      <c r="M131" s="14">
        <f>P20</f>
        <v>26</v>
      </c>
    </row>
    <row r="132">
      <c r="D132" s="16">
        <f>+I22</f>
        <v>158903</v>
      </c>
      <c r="M132" s="14">
        <f>Q20</f>
        <v>9</v>
      </c>
    </row>
    <row r="133">
      <c r="D133" s="16">
        <f>+D23</f>
        <v>90</v>
      </c>
      <c r="M133" s="14">
        <f>R20</f>
        <v>2022</v>
      </c>
    </row>
    <row r="134">
      <c r="D134" s="16">
        <f>+E23</f>
        <v>14</v>
      </c>
      <c r="M134" s="14">
        <f>S20</f>
        <v>15520</v>
      </c>
    </row>
    <row r="135">
      <c r="D135" s="16">
        <f>+F23</f>
        <v>6</v>
      </c>
      <c r="M135" s="14">
        <f>M21</f>
        <v>1600</v>
      </c>
    </row>
    <row r="136">
      <c r="D136" s="16">
        <f>+G23</f>
        <v>1938</v>
      </c>
      <c r="M136" s="14">
        <f>N21</f>
        <v>25</v>
      </c>
    </row>
    <row r="137">
      <c r="D137" s="16">
        <f>+H23</f>
        <v>181000</v>
      </c>
      <c r="M137" s="14">
        <f>O21</f>
        <v>3</v>
      </c>
    </row>
    <row r="138">
      <c r="D138" s="16">
        <f>+I23</f>
        <v>187577</v>
      </c>
      <c r="M138" s="14">
        <f>P21</f>
        <v>13</v>
      </c>
    </row>
    <row r="139">
      <c r="D139" s="16">
        <f>+D24</f>
        <v>95</v>
      </c>
      <c r="M139" s="14">
        <f>Q21</f>
        <v>12</v>
      </c>
    </row>
    <row r="140">
      <c r="D140" s="16">
        <f>+E24</f>
        <v>2</v>
      </c>
      <c r="M140" s="14">
        <f>R21</f>
        <v>2020</v>
      </c>
    </row>
    <row r="141">
      <c r="D141" s="16">
        <f>+F24</f>
        <v>8</v>
      </c>
      <c r="M141" s="14">
        <f>S21</f>
        <v>15715</v>
      </c>
    </row>
    <row r="142">
      <c r="D142" s="16">
        <f>+G24</f>
        <v>1976</v>
      </c>
      <c r="M142" s="14">
        <f>M22</f>
        <v>1700</v>
      </c>
    </row>
    <row r="143">
      <c r="D143" s="16">
        <f>+H24</f>
        <v>191000</v>
      </c>
      <c r="M143" s="14">
        <f>N22</f>
        <v>35</v>
      </c>
    </row>
    <row r="144">
      <c r="D144" s="16">
        <f>+I24</f>
        <v>159280</v>
      </c>
      <c r="M144" s="14">
        <f>O22</f>
        <v>2</v>
      </c>
    </row>
    <row r="145">
      <c r="D145" s="16">
        <f>+D25</f>
        <v>100</v>
      </c>
      <c r="M145" s="14">
        <f>P22</f>
        <v>24</v>
      </c>
    </row>
    <row r="146">
      <c r="D146" s="16">
        <f>+E25</f>
        <v>27</v>
      </c>
      <c r="M146" s="14">
        <f>Q22</f>
        <v>12</v>
      </c>
    </row>
    <row r="147">
      <c r="D147" s="16">
        <f>+F25</f>
        <v>3</v>
      </c>
      <c r="M147" s="14">
        <f>R22</f>
        <v>2021</v>
      </c>
    </row>
    <row r="148">
      <c r="D148" s="16">
        <f>+G25</f>
        <v>1941</v>
      </c>
      <c r="M148" s="14">
        <f>S22</f>
        <v>15740</v>
      </c>
    </row>
    <row r="149">
      <c r="D149" s="16">
        <f>+H25</f>
        <v>201000</v>
      </c>
      <c r="M149" s="14">
        <f>M23</f>
        <v>1800</v>
      </c>
    </row>
    <row r="150">
      <c r="D150" s="16">
        <f>+I25</f>
        <v>145867</v>
      </c>
      <c r="M150" s="14">
        <f>N23</f>
        <v>34</v>
      </c>
    </row>
    <row r="151">
      <c r="M151" s="14">
        <f>O23</f>
        <v>3</v>
      </c>
    </row>
    <row r="152">
      <c r="M152" s="14">
        <f>P23</f>
        <v>25</v>
      </c>
    </row>
    <row r="153">
      <c r="M153" s="14">
        <f>Q23</f>
        <v>7</v>
      </c>
    </row>
    <row r="154">
      <c r="M154" s="14">
        <f>R23</f>
        <v>2020</v>
      </c>
    </row>
    <row r="155">
      <c r="M155" s="14">
        <f>S23</f>
        <v>14721</v>
      </c>
    </row>
    <row r="156">
      <c r="M156" s="14">
        <f>M24</f>
        <v>1900</v>
      </c>
    </row>
    <row r="157">
      <c r="M157" s="14">
        <f>N24</f>
        <v>25</v>
      </c>
    </row>
    <row r="158">
      <c r="M158" s="14">
        <f>O24</f>
        <v>3</v>
      </c>
    </row>
    <row r="159">
      <c r="M159" s="14">
        <f>P24</f>
        <v>20</v>
      </c>
    </row>
    <row r="160">
      <c r="M160" s="14">
        <f>Q24</f>
        <v>12</v>
      </c>
    </row>
    <row r="161">
      <c r="M161" s="14">
        <f>R24</f>
        <v>2023</v>
      </c>
    </row>
    <row r="162">
      <c r="M162" s="14">
        <f>S24</f>
        <v>11362</v>
      </c>
    </row>
    <row r="163">
      <c r="M163" s="14">
        <f>M25</f>
        <v>2000</v>
      </c>
    </row>
    <row r="164">
      <c r="M164" s="14">
        <f>N25</f>
        <v>34</v>
      </c>
    </row>
    <row r="165">
      <c r="M165" s="14">
        <f>O25</f>
        <v>3</v>
      </c>
    </row>
    <row r="166">
      <c r="M166" s="14">
        <f>P25</f>
        <v>20</v>
      </c>
    </row>
    <row r="167">
      <c r="M167" s="14">
        <f>Q25</f>
        <v>6</v>
      </c>
    </row>
    <row r="168">
      <c r="M168" s="14">
        <f>R25</f>
        <v>2021</v>
      </c>
    </row>
    <row r="169">
      <c r="M169" s="14">
        <f>S25</f>
        <v>11442</v>
      </c>
    </row>
  </sheetData>
  <mergeCells count="3">
    <mergeCell ref="E4:G4"/>
    <mergeCell ref="P4:R4"/>
    <mergeCell ref="AA10:AC10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4.38"/>
    <col customWidth="1" min="13" max="13" width="14.13"/>
    <col customWidth="1" min="14" max="14" width="14.38"/>
    <col customWidth="1" min="15" max="15" width="15.88"/>
    <col customWidth="1" min="17" max="17" width="13.25"/>
    <col customWidth="1" min="19" max="19" width="13.25"/>
  </cols>
  <sheetData>
    <row r="3">
      <c r="D3" s="9" t="s">
        <v>7</v>
      </c>
    </row>
    <row r="4">
      <c r="E4" s="1" t="s">
        <v>0</v>
      </c>
      <c r="F4" s="2"/>
      <c r="G4" s="3"/>
      <c r="M4" s="9" t="s">
        <v>9</v>
      </c>
      <c r="P4" s="11" t="s">
        <v>11</v>
      </c>
      <c r="Q4" s="2"/>
      <c r="R4" s="3"/>
    </row>
    <row r="5">
      <c r="C5" s="12" t="s">
        <v>12</v>
      </c>
      <c r="D5" s="4" t="s">
        <v>13</v>
      </c>
      <c r="E5" s="4" t="s">
        <v>1</v>
      </c>
      <c r="F5" s="4" t="s">
        <v>2</v>
      </c>
      <c r="G5" s="4" t="s">
        <v>3</v>
      </c>
      <c r="H5" s="4" t="s">
        <v>4</v>
      </c>
      <c r="I5" s="4" t="s">
        <v>14</v>
      </c>
      <c r="J5" s="4" t="s">
        <v>15</v>
      </c>
      <c r="L5" s="12" t="s">
        <v>12</v>
      </c>
      <c r="M5" s="13" t="s">
        <v>16</v>
      </c>
      <c r="N5" s="13" t="s">
        <v>17</v>
      </c>
      <c r="O5" s="13" t="s">
        <v>18</v>
      </c>
      <c r="P5" s="13" t="s">
        <v>1</v>
      </c>
      <c r="Q5" s="13" t="s">
        <v>2</v>
      </c>
      <c r="R5" s="13" t="s">
        <v>3</v>
      </c>
      <c r="S5" s="13" t="s">
        <v>19</v>
      </c>
      <c r="T5" s="13" t="s">
        <v>15</v>
      </c>
    </row>
    <row r="6">
      <c r="C6" s="6">
        <v>0.0</v>
      </c>
      <c r="D6" s="5">
        <v>5.0</v>
      </c>
      <c r="E6" s="5">
        <v>24.0</v>
      </c>
      <c r="F6" s="5">
        <v>12.0</v>
      </c>
      <c r="G6" s="5">
        <v>1924.0</v>
      </c>
      <c r="H6" s="5">
        <v>11000.0</v>
      </c>
      <c r="I6" s="5">
        <v>166689.0</v>
      </c>
      <c r="J6" s="5">
        <v>1.0</v>
      </c>
      <c r="L6" s="6">
        <v>0.0</v>
      </c>
      <c r="M6" s="14">
        <v>100.0</v>
      </c>
      <c r="N6" s="14">
        <v>5.0</v>
      </c>
      <c r="O6" s="14">
        <v>3.0</v>
      </c>
      <c r="P6" s="14">
        <v>8.0</v>
      </c>
      <c r="Q6" s="14">
        <v>10.0</v>
      </c>
      <c r="R6" s="14">
        <v>2020.0</v>
      </c>
      <c r="S6" s="14">
        <v>19400.0</v>
      </c>
      <c r="T6" s="49">
        <v>0.0</v>
      </c>
    </row>
    <row r="7">
      <c r="C7" s="6">
        <v>1.0</v>
      </c>
      <c r="D7" s="5">
        <v>10.0</v>
      </c>
      <c r="E7" s="5">
        <v>25.0</v>
      </c>
      <c r="F7" s="5">
        <v>2.0</v>
      </c>
      <c r="G7" s="5">
        <v>1911.0</v>
      </c>
      <c r="H7" s="5">
        <v>21000.0</v>
      </c>
      <c r="I7" s="5">
        <v>151990.0</v>
      </c>
      <c r="J7" s="5">
        <v>1.0</v>
      </c>
      <c r="L7" s="6">
        <v>1.0</v>
      </c>
      <c r="M7" s="14">
        <v>200.0</v>
      </c>
      <c r="N7" s="14">
        <v>25.0</v>
      </c>
      <c r="O7" s="14">
        <v>1.0</v>
      </c>
      <c r="P7" s="14">
        <v>21.0</v>
      </c>
      <c r="Q7" s="14">
        <v>9.0</v>
      </c>
      <c r="R7" s="14">
        <v>2024.0</v>
      </c>
      <c r="S7" s="14">
        <v>16991.0</v>
      </c>
      <c r="T7" s="49">
        <v>1.0</v>
      </c>
    </row>
    <row r="8">
      <c r="C8" s="6">
        <v>2.0</v>
      </c>
      <c r="D8" s="5">
        <v>15.0</v>
      </c>
      <c r="E8" s="5">
        <v>31.0</v>
      </c>
      <c r="F8" s="5">
        <v>1.0</v>
      </c>
      <c r="G8" s="5">
        <v>2024.0</v>
      </c>
      <c r="H8" s="5">
        <v>31000.0</v>
      </c>
      <c r="I8" s="5">
        <v>155022.0</v>
      </c>
      <c r="J8" s="5">
        <v>1.0</v>
      </c>
      <c r="L8" s="6">
        <v>2.0</v>
      </c>
      <c r="M8" s="14">
        <v>300.0</v>
      </c>
      <c r="N8" s="14">
        <v>5.0</v>
      </c>
      <c r="O8" s="14">
        <v>3.0</v>
      </c>
      <c r="P8" s="14">
        <v>28.0</v>
      </c>
      <c r="Q8" s="14">
        <v>3.0</v>
      </c>
      <c r="R8" s="14">
        <v>2021.0</v>
      </c>
      <c r="S8" s="14">
        <v>10242.0</v>
      </c>
      <c r="T8" s="49">
        <v>1.0</v>
      </c>
    </row>
    <row r="9">
      <c r="C9" s="6">
        <v>3.0</v>
      </c>
      <c r="D9" s="5">
        <v>20.0</v>
      </c>
      <c r="E9" s="5">
        <v>26.0</v>
      </c>
      <c r="F9" s="5">
        <v>2.0</v>
      </c>
      <c r="G9" s="5">
        <v>1974.0</v>
      </c>
      <c r="H9" s="5">
        <v>41000.0</v>
      </c>
      <c r="I9" s="5">
        <v>150194.0</v>
      </c>
      <c r="J9" s="5">
        <v>1.0</v>
      </c>
      <c r="L9" s="6">
        <v>3.0</v>
      </c>
      <c r="M9" s="14">
        <v>400.0</v>
      </c>
      <c r="N9" s="14">
        <v>100.0</v>
      </c>
      <c r="O9" s="14">
        <v>1.0</v>
      </c>
      <c r="P9" s="14">
        <v>27.0</v>
      </c>
      <c r="Q9" s="14">
        <v>1.0</v>
      </c>
      <c r="R9" s="14">
        <v>2023.0</v>
      </c>
      <c r="S9" s="14">
        <v>13588.0</v>
      </c>
      <c r="T9" s="49">
        <v>1.0</v>
      </c>
      <c r="Y9" s="9" t="s">
        <v>65</v>
      </c>
    </row>
    <row r="10">
      <c r="C10" s="6">
        <v>4.0</v>
      </c>
      <c r="D10" s="5">
        <v>25.0</v>
      </c>
      <c r="E10" s="5">
        <v>14.0</v>
      </c>
      <c r="F10" s="5">
        <v>4.0</v>
      </c>
      <c r="G10" s="5">
        <v>1966.0</v>
      </c>
      <c r="H10" s="5">
        <v>51000.0</v>
      </c>
      <c r="I10" s="5">
        <v>106556.0</v>
      </c>
      <c r="J10" s="5">
        <v>1.0</v>
      </c>
      <c r="L10" s="6">
        <v>4.0</v>
      </c>
      <c r="M10" s="14">
        <v>500.0</v>
      </c>
      <c r="N10" s="14">
        <v>5.0</v>
      </c>
      <c r="O10" s="14">
        <v>3.0</v>
      </c>
      <c r="P10" s="14">
        <v>27.0</v>
      </c>
      <c r="Q10" s="14">
        <v>2.0</v>
      </c>
      <c r="R10" s="14">
        <v>2021.0</v>
      </c>
      <c r="S10" s="14">
        <v>15003.0</v>
      </c>
      <c r="T10" s="49">
        <v>1.0</v>
      </c>
    </row>
    <row r="11">
      <c r="C11" s="6">
        <v>5.0</v>
      </c>
      <c r="D11" s="5">
        <v>30.0</v>
      </c>
      <c r="E11" s="5">
        <v>20.0</v>
      </c>
      <c r="F11" s="5">
        <v>5.0</v>
      </c>
      <c r="G11" s="5">
        <v>1986.0</v>
      </c>
      <c r="H11" s="5">
        <v>61000.0</v>
      </c>
      <c r="I11" s="5">
        <v>188906.0</v>
      </c>
      <c r="J11" s="5">
        <v>1.0</v>
      </c>
      <c r="L11" s="6">
        <v>5.0</v>
      </c>
      <c r="M11" s="14">
        <v>600.0</v>
      </c>
      <c r="N11" s="14">
        <v>35.0</v>
      </c>
      <c r="O11" s="14">
        <v>3.0</v>
      </c>
      <c r="P11" s="14">
        <v>2.0</v>
      </c>
      <c r="Q11" s="14">
        <v>11.0</v>
      </c>
      <c r="R11" s="14">
        <v>2021.0</v>
      </c>
      <c r="S11" s="14">
        <v>13799.0</v>
      </c>
      <c r="T11" s="49">
        <v>1.0</v>
      </c>
      <c r="V11" s="13" t="s">
        <v>16</v>
      </c>
      <c r="W11" s="13" t="s">
        <v>17</v>
      </c>
      <c r="X11" s="13" t="s">
        <v>18</v>
      </c>
      <c r="Y11" s="13" t="s">
        <v>1</v>
      </c>
      <c r="Z11" s="13" t="s">
        <v>2</v>
      </c>
      <c r="AA11" s="13" t="s">
        <v>3</v>
      </c>
      <c r="AB11" s="13" t="s">
        <v>19</v>
      </c>
      <c r="AC11" s="13" t="s">
        <v>15</v>
      </c>
    </row>
    <row r="12">
      <c r="C12" s="6">
        <v>6.0</v>
      </c>
      <c r="D12" s="5">
        <v>35.0</v>
      </c>
      <c r="E12" s="5">
        <v>16.0</v>
      </c>
      <c r="F12" s="5">
        <v>7.0</v>
      </c>
      <c r="G12" s="5">
        <v>1935.0</v>
      </c>
      <c r="H12" s="5">
        <v>71000.0</v>
      </c>
      <c r="I12" s="5">
        <v>109036.0</v>
      </c>
      <c r="J12" s="5">
        <v>1.0</v>
      </c>
      <c r="L12" s="6">
        <v>6.0</v>
      </c>
      <c r="M12" s="14">
        <v>700.0</v>
      </c>
      <c r="N12" s="14">
        <v>5.0</v>
      </c>
      <c r="O12" s="14">
        <v>1.0</v>
      </c>
      <c r="P12" s="14">
        <v>23.0</v>
      </c>
      <c r="Q12" s="14">
        <v>9.0</v>
      </c>
      <c r="R12" s="14">
        <v>2024.0</v>
      </c>
      <c r="S12" s="14">
        <v>12336.0</v>
      </c>
      <c r="T12" s="49">
        <v>1.0</v>
      </c>
      <c r="V12" s="14">
        <f t="shared" ref="V12:Z12" si="1">IF(W12&lt;&gt;"",M6,"")</f>
        <v>100</v>
      </c>
      <c r="W12" s="14">
        <f t="shared" si="1"/>
        <v>5</v>
      </c>
      <c r="X12" s="14">
        <f t="shared" si="1"/>
        <v>3</v>
      </c>
      <c r="Y12" s="14">
        <f t="shared" si="1"/>
        <v>8</v>
      </c>
      <c r="Z12" s="14">
        <f t="shared" si="1"/>
        <v>10</v>
      </c>
      <c r="AA12" s="14">
        <f t="shared" ref="AA12:AA31" si="4">IF(R6=2020,R6,"")</f>
        <v>2020</v>
      </c>
      <c r="AB12" s="14">
        <f t="shared" ref="AB12:AC12" si="2">IF(AA12&lt;&gt;"",S6,"")</f>
        <v>19400</v>
      </c>
      <c r="AC12" s="14">
        <f t="shared" si="2"/>
        <v>0</v>
      </c>
    </row>
    <row r="13">
      <c r="C13" s="6">
        <v>7.0</v>
      </c>
      <c r="D13" s="5">
        <v>40.0</v>
      </c>
      <c r="E13" s="5">
        <v>28.0</v>
      </c>
      <c r="F13" s="5">
        <v>3.0</v>
      </c>
      <c r="G13" s="5">
        <v>1935.0</v>
      </c>
      <c r="H13" s="5">
        <v>81000.0</v>
      </c>
      <c r="I13" s="5">
        <v>150219.0</v>
      </c>
      <c r="J13" s="5">
        <v>1.0</v>
      </c>
      <c r="L13" s="6">
        <v>7.0</v>
      </c>
      <c r="M13" s="14">
        <v>800.0</v>
      </c>
      <c r="N13" s="14">
        <v>25.0</v>
      </c>
      <c r="O13" s="14">
        <v>3.0</v>
      </c>
      <c r="P13" s="14">
        <v>20.0</v>
      </c>
      <c r="Q13" s="14">
        <v>2.0</v>
      </c>
      <c r="R13" s="14">
        <v>2020.0</v>
      </c>
      <c r="S13" s="14">
        <v>12680.0</v>
      </c>
      <c r="T13" s="49">
        <v>0.0</v>
      </c>
      <c r="V13" s="14" t="str">
        <f t="shared" ref="V13:Z13" si="3">IF(W13&lt;&gt;"",M7,"")</f>
        <v/>
      </c>
      <c r="W13" s="14" t="str">
        <f t="shared" si="3"/>
        <v/>
      </c>
      <c r="X13" s="14" t="str">
        <f t="shared" si="3"/>
        <v/>
      </c>
      <c r="Y13" s="14" t="str">
        <f t="shared" si="3"/>
        <v/>
      </c>
      <c r="Z13" s="14" t="str">
        <f t="shared" si="3"/>
        <v/>
      </c>
      <c r="AA13" s="14" t="str">
        <f t="shared" si="4"/>
        <v/>
      </c>
      <c r="AB13" s="14" t="str">
        <f t="shared" ref="AB13:AC13" si="5">IF(AA13&lt;&gt;"",S7,"")</f>
        <v/>
      </c>
      <c r="AC13" s="14" t="str">
        <f t="shared" si="5"/>
        <v/>
      </c>
    </row>
    <row r="14">
      <c r="C14" s="6">
        <v>8.0</v>
      </c>
      <c r="D14" s="5">
        <v>45.0</v>
      </c>
      <c r="E14" s="5">
        <v>3.0</v>
      </c>
      <c r="F14" s="5">
        <v>10.0</v>
      </c>
      <c r="G14" s="5">
        <v>2023.0</v>
      </c>
      <c r="H14" s="5">
        <v>91000.0</v>
      </c>
      <c r="I14" s="5">
        <v>163098.0</v>
      </c>
      <c r="J14" s="5">
        <v>1.0</v>
      </c>
      <c r="L14" s="6">
        <v>8.0</v>
      </c>
      <c r="M14" s="14">
        <v>900.0</v>
      </c>
      <c r="N14" s="14">
        <v>100.0</v>
      </c>
      <c r="O14" s="14">
        <v>3.0</v>
      </c>
      <c r="P14" s="14">
        <v>13.0</v>
      </c>
      <c r="Q14" s="14">
        <v>6.0</v>
      </c>
      <c r="R14" s="14">
        <v>2024.0</v>
      </c>
      <c r="S14" s="14">
        <v>11137.0</v>
      </c>
      <c r="T14" s="49">
        <v>1.0</v>
      </c>
      <c r="V14" s="14" t="str">
        <f t="shared" ref="V14:Z14" si="6">IF(W14&lt;&gt;"",M8,"")</f>
        <v/>
      </c>
      <c r="W14" s="14" t="str">
        <f t="shared" si="6"/>
        <v/>
      </c>
      <c r="X14" s="14" t="str">
        <f t="shared" si="6"/>
        <v/>
      </c>
      <c r="Y14" s="14" t="str">
        <f t="shared" si="6"/>
        <v/>
      </c>
      <c r="Z14" s="14" t="str">
        <f t="shared" si="6"/>
        <v/>
      </c>
      <c r="AA14" s="14" t="str">
        <f t="shared" si="4"/>
        <v/>
      </c>
      <c r="AB14" s="14" t="str">
        <f t="shared" ref="AB14:AC14" si="7">IF(AA14&lt;&gt;"",S8,"")</f>
        <v/>
      </c>
      <c r="AC14" s="14" t="str">
        <f t="shared" si="7"/>
        <v/>
      </c>
    </row>
    <row r="15">
      <c r="C15" s="6">
        <v>9.0</v>
      </c>
      <c r="D15" s="5">
        <v>50.0</v>
      </c>
      <c r="E15" s="5">
        <v>4.0</v>
      </c>
      <c r="F15" s="5">
        <v>10.0</v>
      </c>
      <c r="G15" s="5">
        <v>1941.0</v>
      </c>
      <c r="H15" s="5">
        <v>101000.0</v>
      </c>
      <c r="I15" s="5">
        <v>134884.0</v>
      </c>
      <c r="J15" s="5">
        <v>1.0</v>
      </c>
      <c r="L15" s="6">
        <v>9.0</v>
      </c>
      <c r="M15" s="14">
        <v>1000.0</v>
      </c>
      <c r="N15" s="14">
        <v>5.0</v>
      </c>
      <c r="O15" s="14">
        <v>1.0</v>
      </c>
      <c r="P15" s="14">
        <v>17.0</v>
      </c>
      <c r="Q15" s="14">
        <v>2.0</v>
      </c>
      <c r="R15" s="14">
        <v>2022.0</v>
      </c>
      <c r="S15" s="14">
        <v>18224.0</v>
      </c>
      <c r="T15" s="49">
        <v>1.0</v>
      </c>
      <c r="V15" s="14" t="str">
        <f t="shared" ref="V15:Z15" si="8">IF(W15&lt;&gt;"",M9,"")</f>
        <v/>
      </c>
      <c r="W15" s="14" t="str">
        <f t="shared" si="8"/>
        <v/>
      </c>
      <c r="X15" s="14" t="str">
        <f t="shared" si="8"/>
        <v/>
      </c>
      <c r="Y15" s="14" t="str">
        <f t="shared" si="8"/>
        <v/>
      </c>
      <c r="Z15" s="14" t="str">
        <f t="shared" si="8"/>
        <v/>
      </c>
      <c r="AA15" s="14" t="str">
        <f t="shared" si="4"/>
        <v/>
      </c>
      <c r="AB15" s="14" t="str">
        <f t="shared" ref="AB15:AC15" si="9">IF(AA15&lt;&gt;"",S9,"")</f>
        <v/>
      </c>
      <c r="AC15" s="14" t="str">
        <f t="shared" si="9"/>
        <v/>
      </c>
    </row>
    <row r="16">
      <c r="C16" s="6">
        <v>10.0</v>
      </c>
      <c r="D16" s="5">
        <v>55.0</v>
      </c>
      <c r="E16" s="5">
        <v>5.0</v>
      </c>
      <c r="F16" s="5">
        <v>9.0</v>
      </c>
      <c r="G16" s="5">
        <v>1900.0</v>
      </c>
      <c r="H16" s="5">
        <v>111000.0</v>
      </c>
      <c r="I16" s="5">
        <v>186547.0</v>
      </c>
      <c r="J16" s="5">
        <v>1.0</v>
      </c>
      <c r="L16" s="6">
        <v>10.0</v>
      </c>
      <c r="M16" s="14">
        <v>1100.0</v>
      </c>
      <c r="N16" s="14">
        <v>35.0</v>
      </c>
      <c r="O16" s="14">
        <v>1.0</v>
      </c>
      <c r="P16" s="14">
        <v>2.0</v>
      </c>
      <c r="Q16" s="14">
        <v>8.0</v>
      </c>
      <c r="R16" s="14">
        <v>2020.0</v>
      </c>
      <c r="S16" s="14">
        <v>14933.0</v>
      </c>
      <c r="T16" s="49">
        <v>0.0</v>
      </c>
      <c r="V16" s="14" t="str">
        <f t="shared" ref="V16:Z16" si="10">IF(W16&lt;&gt;"",M10,"")</f>
        <v/>
      </c>
      <c r="W16" s="14" t="str">
        <f t="shared" si="10"/>
        <v/>
      </c>
      <c r="X16" s="14" t="str">
        <f t="shared" si="10"/>
        <v/>
      </c>
      <c r="Y16" s="14" t="str">
        <f t="shared" si="10"/>
        <v/>
      </c>
      <c r="Z16" s="14" t="str">
        <f t="shared" si="10"/>
        <v/>
      </c>
      <c r="AA16" s="14" t="str">
        <f t="shared" si="4"/>
        <v/>
      </c>
      <c r="AB16" s="14" t="str">
        <f t="shared" ref="AB16:AC16" si="11">IF(AA16&lt;&gt;"",S10,"")</f>
        <v/>
      </c>
      <c r="AC16" s="14" t="str">
        <f t="shared" si="11"/>
        <v/>
      </c>
    </row>
    <row r="17">
      <c r="C17" s="6">
        <v>11.0</v>
      </c>
      <c r="D17" s="5">
        <v>60.0</v>
      </c>
      <c r="E17" s="5">
        <v>11.0</v>
      </c>
      <c r="F17" s="5">
        <v>4.0</v>
      </c>
      <c r="G17" s="5">
        <v>1917.0</v>
      </c>
      <c r="H17" s="5">
        <v>121000.0</v>
      </c>
      <c r="I17" s="5">
        <v>181537.0</v>
      </c>
      <c r="J17" s="5">
        <v>1.0</v>
      </c>
      <c r="L17" s="6">
        <v>11.0</v>
      </c>
      <c r="M17" s="14">
        <v>1200.0</v>
      </c>
      <c r="N17" s="14">
        <v>25.0</v>
      </c>
      <c r="O17" s="14">
        <v>1.0</v>
      </c>
      <c r="P17" s="14">
        <v>7.0</v>
      </c>
      <c r="Q17" s="14">
        <v>7.0</v>
      </c>
      <c r="R17" s="14">
        <v>2020.0</v>
      </c>
      <c r="S17" s="14">
        <v>14626.0</v>
      </c>
      <c r="T17" s="49">
        <v>0.0</v>
      </c>
      <c r="V17" s="14" t="str">
        <f t="shared" ref="V17:Z17" si="12">IF(W17&lt;&gt;"",M11,"")</f>
        <v/>
      </c>
      <c r="W17" s="14" t="str">
        <f t="shared" si="12"/>
        <v/>
      </c>
      <c r="X17" s="14" t="str">
        <f t="shared" si="12"/>
        <v/>
      </c>
      <c r="Y17" s="14" t="str">
        <f t="shared" si="12"/>
        <v/>
      </c>
      <c r="Z17" s="14" t="str">
        <f t="shared" si="12"/>
        <v/>
      </c>
      <c r="AA17" s="14" t="str">
        <f t="shared" si="4"/>
        <v/>
      </c>
      <c r="AB17" s="14" t="str">
        <f t="shared" ref="AB17:AC17" si="13">IF(AA17&lt;&gt;"",S11,"")</f>
        <v/>
      </c>
      <c r="AC17" s="14" t="str">
        <f t="shared" si="13"/>
        <v/>
      </c>
    </row>
    <row r="18">
      <c r="C18" s="6">
        <v>12.0</v>
      </c>
      <c r="D18" s="5">
        <v>65.0</v>
      </c>
      <c r="E18" s="5">
        <v>24.0</v>
      </c>
      <c r="F18" s="5">
        <v>2.0</v>
      </c>
      <c r="G18" s="5">
        <v>2016.0</v>
      </c>
      <c r="H18" s="5">
        <v>131000.0</v>
      </c>
      <c r="I18" s="5">
        <v>155644.0</v>
      </c>
      <c r="J18" s="5">
        <v>1.0</v>
      </c>
      <c r="L18" s="6">
        <v>12.0</v>
      </c>
      <c r="M18" s="14">
        <v>1300.0</v>
      </c>
      <c r="N18" s="14">
        <v>5.0</v>
      </c>
      <c r="O18" s="14">
        <v>3.0</v>
      </c>
      <c r="P18" s="14">
        <v>15.0</v>
      </c>
      <c r="Q18" s="14">
        <v>12.0</v>
      </c>
      <c r="R18" s="14">
        <v>2021.0</v>
      </c>
      <c r="S18" s="14">
        <v>17531.0</v>
      </c>
      <c r="T18" s="49">
        <v>1.0</v>
      </c>
      <c r="V18" s="14" t="str">
        <f t="shared" ref="V18:Z18" si="14">IF(W18&lt;&gt;"",M12,"")</f>
        <v/>
      </c>
      <c r="W18" s="14" t="str">
        <f t="shared" si="14"/>
        <v/>
      </c>
      <c r="X18" s="14" t="str">
        <f t="shared" si="14"/>
        <v/>
      </c>
      <c r="Y18" s="14" t="str">
        <f t="shared" si="14"/>
        <v/>
      </c>
      <c r="Z18" s="14" t="str">
        <f t="shared" si="14"/>
        <v/>
      </c>
      <c r="AA18" s="14" t="str">
        <f t="shared" si="4"/>
        <v/>
      </c>
      <c r="AB18" s="14" t="str">
        <f t="shared" ref="AB18:AC18" si="15">IF(AA18&lt;&gt;"",S12,"")</f>
        <v/>
      </c>
      <c r="AC18" s="14" t="str">
        <f t="shared" si="15"/>
        <v/>
      </c>
    </row>
    <row r="19">
      <c r="C19" s="6">
        <v>13.0</v>
      </c>
      <c r="D19" s="5">
        <v>70.0</v>
      </c>
      <c r="E19" s="5">
        <v>26.0</v>
      </c>
      <c r="F19" s="5">
        <v>7.0</v>
      </c>
      <c r="G19" s="5">
        <v>1960.0</v>
      </c>
      <c r="H19" s="5">
        <v>141000.0</v>
      </c>
      <c r="I19" s="5">
        <v>185800.0</v>
      </c>
      <c r="J19" s="5">
        <v>1.0</v>
      </c>
      <c r="L19" s="6">
        <v>13.0</v>
      </c>
      <c r="M19" s="14">
        <v>1400.0</v>
      </c>
      <c r="N19" s="14">
        <v>100.0</v>
      </c>
      <c r="O19" s="14">
        <v>3.0</v>
      </c>
      <c r="P19" s="14">
        <v>24.0</v>
      </c>
      <c r="Q19" s="14">
        <v>12.0</v>
      </c>
      <c r="R19" s="14">
        <v>2024.0</v>
      </c>
      <c r="S19" s="14">
        <v>15017.0</v>
      </c>
      <c r="T19" s="49">
        <v>1.0</v>
      </c>
      <c r="V19" s="14">
        <f t="shared" ref="V19:Z19" si="16">IF(W19&lt;&gt;"",M13,"")</f>
        <v>800</v>
      </c>
      <c r="W19" s="14">
        <f t="shared" si="16"/>
        <v>25</v>
      </c>
      <c r="X19" s="14">
        <f t="shared" si="16"/>
        <v>3</v>
      </c>
      <c r="Y19" s="14">
        <f t="shared" si="16"/>
        <v>20</v>
      </c>
      <c r="Z19" s="14">
        <f t="shared" si="16"/>
        <v>2</v>
      </c>
      <c r="AA19" s="14">
        <f t="shared" si="4"/>
        <v>2020</v>
      </c>
      <c r="AB19" s="14">
        <f t="shared" ref="AB19:AC19" si="17">IF(AA19&lt;&gt;"",S13,"")</f>
        <v>12680</v>
      </c>
      <c r="AC19" s="14">
        <f t="shared" si="17"/>
        <v>0</v>
      </c>
    </row>
    <row r="20">
      <c r="C20" s="6">
        <v>14.0</v>
      </c>
      <c r="D20" s="5">
        <v>75.0</v>
      </c>
      <c r="E20" s="5">
        <v>8.0</v>
      </c>
      <c r="F20" s="5">
        <v>12.0</v>
      </c>
      <c r="G20" s="5">
        <v>1962.0</v>
      </c>
      <c r="H20" s="5">
        <v>151000.0</v>
      </c>
      <c r="I20" s="5">
        <v>114513.0</v>
      </c>
      <c r="J20" s="5">
        <v>1.0</v>
      </c>
      <c r="L20" s="6">
        <v>14.0</v>
      </c>
      <c r="M20" s="14">
        <v>1500.0</v>
      </c>
      <c r="N20" s="14">
        <v>35.0</v>
      </c>
      <c r="O20" s="14">
        <v>3.0</v>
      </c>
      <c r="P20" s="14">
        <v>26.0</v>
      </c>
      <c r="Q20" s="14">
        <v>9.0</v>
      </c>
      <c r="R20" s="14">
        <v>2022.0</v>
      </c>
      <c r="S20" s="14">
        <v>15520.0</v>
      </c>
      <c r="T20" s="49">
        <v>1.0</v>
      </c>
      <c r="V20" s="14" t="str">
        <f t="shared" ref="V20:Z20" si="18">IF(W20&lt;&gt;"",M14,"")</f>
        <v/>
      </c>
      <c r="W20" s="14" t="str">
        <f t="shared" si="18"/>
        <v/>
      </c>
      <c r="X20" s="14" t="str">
        <f t="shared" si="18"/>
        <v/>
      </c>
      <c r="Y20" s="14" t="str">
        <f t="shared" si="18"/>
        <v/>
      </c>
      <c r="Z20" s="14" t="str">
        <f t="shared" si="18"/>
        <v/>
      </c>
      <c r="AA20" s="14" t="str">
        <f t="shared" si="4"/>
        <v/>
      </c>
      <c r="AB20" s="14" t="str">
        <f t="shared" ref="AB20:AC20" si="19">IF(AA20&lt;&gt;"",S14,"")</f>
        <v/>
      </c>
      <c r="AC20" s="14" t="str">
        <f t="shared" si="19"/>
        <v/>
      </c>
    </row>
    <row r="21">
      <c r="C21" s="6">
        <v>15.0</v>
      </c>
      <c r="D21" s="5">
        <v>80.0</v>
      </c>
      <c r="E21" s="5">
        <v>30.0</v>
      </c>
      <c r="F21" s="5">
        <v>1.0</v>
      </c>
      <c r="G21" s="5">
        <v>1914.0</v>
      </c>
      <c r="H21" s="5">
        <v>161000.0</v>
      </c>
      <c r="I21" s="5">
        <v>143818.0</v>
      </c>
      <c r="J21" s="5">
        <v>1.0</v>
      </c>
      <c r="L21" s="6">
        <v>15.0</v>
      </c>
      <c r="M21" s="14">
        <v>1600.0</v>
      </c>
      <c r="N21" s="14">
        <v>25.0</v>
      </c>
      <c r="O21" s="14">
        <v>3.0</v>
      </c>
      <c r="P21" s="14">
        <v>13.0</v>
      </c>
      <c r="Q21" s="14">
        <v>12.0</v>
      </c>
      <c r="R21" s="14">
        <v>2020.0</v>
      </c>
      <c r="S21" s="14">
        <v>15715.0</v>
      </c>
      <c r="T21" s="49">
        <v>0.0</v>
      </c>
      <c r="V21" s="14" t="str">
        <f t="shared" ref="V21:Z21" si="20">IF(W21&lt;&gt;"",M15,"")</f>
        <v/>
      </c>
      <c r="W21" s="14" t="str">
        <f t="shared" si="20"/>
        <v/>
      </c>
      <c r="X21" s="14" t="str">
        <f t="shared" si="20"/>
        <v/>
      </c>
      <c r="Y21" s="14" t="str">
        <f t="shared" si="20"/>
        <v/>
      </c>
      <c r="Z21" s="14" t="str">
        <f t="shared" si="20"/>
        <v/>
      </c>
      <c r="AA21" s="14" t="str">
        <f t="shared" si="4"/>
        <v/>
      </c>
      <c r="AB21" s="14" t="str">
        <f t="shared" ref="AB21:AC21" si="21">IF(AA21&lt;&gt;"",S15,"")</f>
        <v/>
      </c>
      <c r="AC21" s="14" t="str">
        <f t="shared" si="21"/>
        <v/>
      </c>
    </row>
    <row r="22">
      <c r="C22" s="6">
        <v>16.0</v>
      </c>
      <c r="D22" s="5">
        <v>85.0</v>
      </c>
      <c r="E22" s="5">
        <v>11.0</v>
      </c>
      <c r="F22" s="5">
        <v>2.0</v>
      </c>
      <c r="G22" s="5">
        <v>1999.0</v>
      </c>
      <c r="H22" s="5">
        <v>171000.0</v>
      </c>
      <c r="I22" s="5">
        <v>158903.0</v>
      </c>
      <c r="J22" s="5">
        <v>1.0</v>
      </c>
      <c r="L22" s="6">
        <v>16.0</v>
      </c>
      <c r="M22" s="14">
        <v>1700.0</v>
      </c>
      <c r="N22" s="14">
        <v>35.0</v>
      </c>
      <c r="O22" s="14">
        <v>2.0</v>
      </c>
      <c r="P22" s="14">
        <v>24.0</v>
      </c>
      <c r="Q22" s="14">
        <v>12.0</v>
      </c>
      <c r="R22" s="14">
        <v>2021.0</v>
      </c>
      <c r="S22" s="14">
        <v>15740.0</v>
      </c>
      <c r="T22" s="49">
        <v>1.0</v>
      </c>
      <c r="V22" s="14">
        <f t="shared" ref="V22:Z22" si="22">IF(W22&lt;&gt;"",M16,"")</f>
        <v>1100</v>
      </c>
      <c r="W22" s="14">
        <f t="shared" si="22"/>
        <v>35</v>
      </c>
      <c r="X22" s="14">
        <f t="shared" si="22"/>
        <v>1</v>
      </c>
      <c r="Y22" s="14">
        <f t="shared" si="22"/>
        <v>2</v>
      </c>
      <c r="Z22" s="14">
        <f t="shared" si="22"/>
        <v>8</v>
      </c>
      <c r="AA22" s="14">
        <f t="shared" si="4"/>
        <v>2020</v>
      </c>
      <c r="AB22" s="14">
        <f t="shared" ref="AB22:AC22" si="23">IF(AA22&lt;&gt;"",S16,"")</f>
        <v>14933</v>
      </c>
      <c r="AC22" s="14">
        <f t="shared" si="23"/>
        <v>0</v>
      </c>
    </row>
    <row r="23">
      <c r="C23" s="6">
        <v>17.0</v>
      </c>
      <c r="D23" s="5">
        <v>90.0</v>
      </c>
      <c r="E23" s="5">
        <v>14.0</v>
      </c>
      <c r="F23" s="5">
        <v>6.0</v>
      </c>
      <c r="G23" s="5">
        <v>1938.0</v>
      </c>
      <c r="H23" s="5">
        <v>181000.0</v>
      </c>
      <c r="I23" s="5">
        <v>187577.0</v>
      </c>
      <c r="J23" s="5">
        <v>1.0</v>
      </c>
      <c r="L23" s="6">
        <v>17.0</v>
      </c>
      <c r="M23" s="14">
        <v>1800.0</v>
      </c>
      <c r="N23" s="14">
        <v>34.0</v>
      </c>
      <c r="O23" s="14">
        <v>3.0</v>
      </c>
      <c r="P23" s="14">
        <v>25.0</v>
      </c>
      <c r="Q23" s="14">
        <v>7.0</v>
      </c>
      <c r="R23" s="14">
        <v>2020.0</v>
      </c>
      <c r="S23" s="14">
        <v>14721.0</v>
      </c>
      <c r="T23" s="49">
        <v>0.0</v>
      </c>
      <c r="V23" s="14">
        <f t="shared" ref="V23:Z23" si="24">IF(W23&lt;&gt;"",M17,"")</f>
        <v>1200</v>
      </c>
      <c r="W23" s="14">
        <f t="shared" si="24"/>
        <v>25</v>
      </c>
      <c r="X23" s="14">
        <f t="shared" si="24"/>
        <v>1</v>
      </c>
      <c r="Y23" s="14">
        <f t="shared" si="24"/>
        <v>7</v>
      </c>
      <c r="Z23" s="14">
        <f t="shared" si="24"/>
        <v>7</v>
      </c>
      <c r="AA23" s="14">
        <f t="shared" si="4"/>
        <v>2020</v>
      </c>
      <c r="AB23" s="14">
        <f t="shared" ref="AB23:AC23" si="25">IF(AA23&lt;&gt;"",S17,"")</f>
        <v>14626</v>
      </c>
      <c r="AC23" s="14">
        <f t="shared" si="25"/>
        <v>0</v>
      </c>
    </row>
    <row r="24">
      <c r="C24" s="6">
        <v>18.0</v>
      </c>
      <c r="D24" s="5">
        <v>95.0</v>
      </c>
      <c r="E24" s="5">
        <v>2.0</v>
      </c>
      <c r="F24" s="5">
        <v>8.0</v>
      </c>
      <c r="G24" s="5">
        <v>1976.0</v>
      </c>
      <c r="H24" s="5">
        <v>191000.0</v>
      </c>
      <c r="I24" s="5">
        <v>159280.0</v>
      </c>
      <c r="J24" s="5">
        <v>1.0</v>
      </c>
      <c r="L24" s="6">
        <v>18.0</v>
      </c>
      <c r="M24" s="14">
        <v>1900.0</v>
      </c>
      <c r="N24" s="14">
        <v>25.0</v>
      </c>
      <c r="O24" s="14">
        <v>3.0</v>
      </c>
      <c r="P24" s="14">
        <v>20.0</v>
      </c>
      <c r="Q24" s="14">
        <v>12.0</v>
      </c>
      <c r="R24" s="14">
        <v>2023.0</v>
      </c>
      <c r="S24" s="14">
        <v>11362.0</v>
      </c>
      <c r="T24" s="49">
        <v>1.0</v>
      </c>
      <c r="V24" s="14" t="str">
        <f t="shared" ref="V24:Z24" si="26">IF(W24&lt;&gt;"",M18,"")</f>
        <v/>
      </c>
      <c r="W24" s="14" t="str">
        <f t="shared" si="26"/>
        <v/>
      </c>
      <c r="X24" s="14" t="str">
        <f t="shared" si="26"/>
        <v/>
      </c>
      <c r="Y24" s="14" t="str">
        <f t="shared" si="26"/>
        <v/>
      </c>
      <c r="Z24" s="14" t="str">
        <f t="shared" si="26"/>
        <v/>
      </c>
      <c r="AA24" s="14" t="str">
        <f t="shared" si="4"/>
        <v/>
      </c>
      <c r="AB24" s="14" t="str">
        <f t="shared" ref="AB24:AC24" si="27">IF(AA24&lt;&gt;"",S18,"")</f>
        <v/>
      </c>
      <c r="AC24" s="14" t="str">
        <f t="shared" si="27"/>
        <v/>
      </c>
    </row>
    <row r="25">
      <c r="C25" s="6">
        <v>19.0</v>
      </c>
      <c r="D25" s="5">
        <v>100.0</v>
      </c>
      <c r="E25" s="5">
        <v>27.0</v>
      </c>
      <c r="F25" s="5">
        <v>3.0</v>
      </c>
      <c r="G25" s="5">
        <v>1941.0</v>
      </c>
      <c r="H25" s="5">
        <v>201000.0</v>
      </c>
      <c r="I25" s="5">
        <v>145867.0</v>
      </c>
      <c r="J25" s="5">
        <v>1.0</v>
      </c>
      <c r="L25" s="6">
        <v>19.0</v>
      </c>
      <c r="M25" s="14">
        <v>2000.0</v>
      </c>
      <c r="N25" s="14">
        <v>34.0</v>
      </c>
      <c r="O25" s="14">
        <v>3.0</v>
      </c>
      <c r="P25" s="14">
        <v>20.0</v>
      </c>
      <c r="Q25" s="14">
        <v>6.0</v>
      </c>
      <c r="R25" s="14">
        <v>2021.0</v>
      </c>
      <c r="S25" s="14">
        <v>11442.0</v>
      </c>
      <c r="T25" s="49">
        <v>1.0</v>
      </c>
      <c r="V25" s="14" t="str">
        <f t="shared" ref="V25:Z25" si="28">IF(W25&lt;&gt;"",M19,"")</f>
        <v/>
      </c>
      <c r="W25" s="14" t="str">
        <f t="shared" si="28"/>
        <v/>
      </c>
      <c r="X25" s="14" t="str">
        <f t="shared" si="28"/>
        <v/>
      </c>
      <c r="Y25" s="14" t="str">
        <f t="shared" si="28"/>
        <v/>
      </c>
      <c r="Z25" s="14" t="str">
        <f t="shared" si="28"/>
        <v/>
      </c>
      <c r="AA25" s="14" t="str">
        <f t="shared" si="4"/>
        <v/>
      </c>
      <c r="AB25" s="14" t="str">
        <f t="shared" ref="AB25:AC25" si="29">IF(AA25&lt;&gt;"",S19,"")</f>
        <v/>
      </c>
      <c r="AC25" s="14" t="str">
        <f t="shared" si="29"/>
        <v/>
      </c>
    </row>
    <row r="26">
      <c r="V26" s="14" t="str">
        <f t="shared" ref="V26:Z26" si="30">IF(W26&lt;&gt;"",M20,"")</f>
        <v/>
      </c>
      <c r="W26" s="14" t="str">
        <f t="shared" si="30"/>
        <v/>
      </c>
      <c r="X26" s="14" t="str">
        <f t="shared" si="30"/>
        <v/>
      </c>
      <c r="Y26" s="14" t="str">
        <f t="shared" si="30"/>
        <v/>
      </c>
      <c r="Z26" s="14" t="str">
        <f t="shared" si="30"/>
        <v/>
      </c>
      <c r="AA26" s="14" t="str">
        <f t="shared" si="4"/>
        <v/>
      </c>
      <c r="AB26" s="14" t="str">
        <f t="shared" ref="AB26:AC26" si="31">IF(AA26&lt;&gt;"",S20,"")</f>
        <v/>
      </c>
      <c r="AC26" s="14" t="str">
        <f t="shared" si="31"/>
        <v/>
      </c>
    </row>
    <row r="27">
      <c r="V27" s="14">
        <f t="shared" ref="V27:Z27" si="32">IF(W27&lt;&gt;"",M21,"")</f>
        <v>1600</v>
      </c>
      <c r="W27" s="14">
        <f t="shared" si="32"/>
        <v>25</v>
      </c>
      <c r="X27" s="14">
        <f t="shared" si="32"/>
        <v>3</v>
      </c>
      <c r="Y27" s="14">
        <f t="shared" si="32"/>
        <v>13</v>
      </c>
      <c r="Z27" s="14">
        <f t="shared" si="32"/>
        <v>12</v>
      </c>
      <c r="AA27" s="14">
        <f t="shared" si="4"/>
        <v>2020</v>
      </c>
      <c r="AB27" s="14">
        <f t="shared" ref="AB27:AC27" si="33">IF(AA27&lt;&gt;"",S21,"")</f>
        <v>15715</v>
      </c>
      <c r="AC27" s="14">
        <f t="shared" si="33"/>
        <v>0</v>
      </c>
    </row>
    <row r="28">
      <c r="M28" s="9" t="s">
        <v>9</v>
      </c>
      <c r="V28" s="14" t="str">
        <f t="shared" ref="V28:Z28" si="34">IF(W28&lt;&gt;"",M22,"")</f>
        <v/>
      </c>
      <c r="W28" s="14" t="str">
        <f t="shared" si="34"/>
        <v/>
      </c>
      <c r="X28" s="14" t="str">
        <f t="shared" si="34"/>
        <v/>
      </c>
      <c r="Y28" s="14" t="str">
        <f t="shared" si="34"/>
        <v/>
      </c>
      <c r="Z28" s="14" t="str">
        <f t="shared" si="34"/>
        <v/>
      </c>
      <c r="AA28" s="14" t="str">
        <f t="shared" si="4"/>
        <v/>
      </c>
      <c r="AB28" s="14" t="str">
        <f t="shared" ref="AB28:AC28" si="35">IF(AA28&lt;&gt;"",S22,"")</f>
        <v/>
      </c>
      <c r="AC28" s="14" t="str">
        <f t="shared" si="35"/>
        <v/>
      </c>
    </row>
    <row r="29">
      <c r="D29" s="15" t="s">
        <v>7</v>
      </c>
      <c r="M29" s="13" t="s">
        <v>20</v>
      </c>
      <c r="V29" s="14">
        <f t="shared" ref="V29:Z29" si="36">IF(W29&lt;&gt;"",M23,"")</f>
        <v>1800</v>
      </c>
      <c r="W29" s="14">
        <f t="shared" si="36"/>
        <v>34</v>
      </c>
      <c r="X29" s="14">
        <f t="shared" si="36"/>
        <v>3</v>
      </c>
      <c r="Y29" s="14">
        <f t="shared" si="36"/>
        <v>25</v>
      </c>
      <c r="Z29" s="14">
        <f t="shared" si="36"/>
        <v>7</v>
      </c>
      <c r="AA29" s="14">
        <f t="shared" si="4"/>
        <v>2020</v>
      </c>
      <c r="AB29" s="14">
        <f t="shared" ref="AB29:AC29" si="37">IF(AA29&lt;&gt;"",S23,"")</f>
        <v>14721</v>
      </c>
      <c r="AC29" s="14">
        <f t="shared" si="37"/>
        <v>0</v>
      </c>
    </row>
    <row r="30">
      <c r="D30" s="4" t="s">
        <v>20</v>
      </c>
      <c r="M30" s="14" t="str">
        <f>O31</f>
        <v/>
      </c>
      <c r="V30" s="14" t="str">
        <f t="shared" ref="V30:Z30" si="38">IF(W30&lt;&gt;"",M24,"")</f>
        <v/>
      </c>
      <c r="W30" s="14" t="str">
        <f t="shared" si="38"/>
        <v/>
      </c>
      <c r="X30" s="14" t="str">
        <f t="shared" si="38"/>
        <v/>
      </c>
      <c r="Y30" s="14" t="str">
        <f t="shared" si="38"/>
        <v/>
      </c>
      <c r="Z30" s="14" t="str">
        <f t="shared" si="38"/>
        <v/>
      </c>
      <c r="AA30" s="14" t="str">
        <f t="shared" si="4"/>
        <v/>
      </c>
      <c r="AB30" s="14" t="str">
        <f t="shared" ref="AB30:AC30" si="39">IF(AA30&lt;&gt;"",S24,"")</f>
        <v/>
      </c>
      <c r="AC30" s="14" t="str">
        <f t="shared" si="39"/>
        <v/>
      </c>
    </row>
    <row r="31">
      <c r="D31" s="5">
        <f>+D6</f>
        <v>5</v>
      </c>
      <c r="M31" s="14" t="str">
        <f>P31</f>
        <v/>
      </c>
      <c r="V31" s="14" t="str">
        <f t="shared" ref="V31:Z31" si="40">IF(W31&lt;&gt;"",M25,"")</f>
        <v/>
      </c>
      <c r="W31" s="14" t="str">
        <f t="shared" si="40"/>
        <v/>
      </c>
      <c r="X31" s="14" t="str">
        <f t="shared" si="40"/>
        <v/>
      </c>
      <c r="Y31" s="14" t="str">
        <f t="shared" si="40"/>
        <v/>
      </c>
      <c r="Z31" s="14" t="str">
        <f t="shared" si="40"/>
        <v/>
      </c>
      <c r="AA31" s="14" t="str">
        <f t="shared" si="4"/>
        <v/>
      </c>
      <c r="AB31" s="14" t="str">
        <f t="shared" ref="AB31:AC31" si="41">IF(AA31&lt;&gt;"",S25,"")</f>
        <v/>
      </c>
      <c r="AC31" s="14" t="str">
        <f t="shared" si="41"/>
        <v/>
      </c>
    </row>
    <row r="32">
      <c r="D32" s="16">
        <f>+E6</f>
        <v>24</v>
      </c>
      <c r="M32" s="14" t="str">
        <f>Q31</f>
        <v/>
      </c>
    </row>
    <row r="33">
      <c r="D33" s="16">
        <f>+F6</f>
        <v>12</v>
      </c>
      <c r="M33" s="14" t="str">
        <f>R31</f>
        <v/>
      </c>
    </row>
    <row r="34">
      <c r="D34" s="16">
        <f>+G6</f>
        <v>1924</v>
      </c>
      <c r="M34" s="14" t="str">
        <f>S31</f>
        <v/>
      </c>
    </row>
    <row r="35">
      <c r="D35" s="16">
        <f>+H6</f>
        <v>11000</v>
      </c>
      <c r="M35" s="14" t="str">
        <f>T31</f>
        <v/>
      </c>
    </row>
    <row r="36">
      <c r="D36" s="16">
        <f>+I6</f>
        <v>166689</v>
      </c>
      <c r="M36" s="14" t="str">
        <f>U31</f>
        <v/>
      </c>
    </row>
    <row r="37">
      <c r="D37" s="16">
        <f>+D7</f>
        <v>10</v>
      </c>
      <c r="M37" s="14" t="str">
        <f>O32</f>
        <v/>
      </c>
    </row>
    <row r="38">
      <c r="D38" s="16">
        <f>+E7</f>
        <v>25</v>
      </c>
      <c r="M38" s="14" t="str">
        <f>P32</f>
        <v/>
      </c>
    </row>
    <row r="39">
      <c r="D39" s="16">
        <f>+F7</f>
        <v>2</v>
      </c>
      <c r="M39" s="14" t="str">
        <f>Q32</f>
        <v/>
      </c>
    </row>
    <row r="40">
      <c r="D40" s="16">
        <f>+G7</f>
        <v>1911</v>
      </c>
      <c r="M40" s="14" t="str">
        <f>R32</f>
        <v/>
      </c>
    </row>
    <row r="41">
      <c r="D41" s="16">
        <f>+H7</f>
        <v>21000</v>
      </c>
      <c r="M41" s="14" t="str">
        <f>S32</f>
        <v/>
      </c>
    </row>
    <row r="42">
      <c r="D42" s="16">
        <f>+I7</f>
        <v>151990</v>
      </c>
      <c r="M42" s="14" t="str">
        <f>T32</f>
        <v/>
      </c>
    </row>
    <row r="43">
      <c r="D43" s="16">
        <f>+D8</f>
        <v>15</v>
      </c>
      <c r="M43" s="14" t="str">
        <f>U32</f>
        <v/>
      </c>
    </row>
    <row r="44">
      <c r="D44" s="16">
        <f>+E8</f>
        <v>31</v>
      </c>
      <c r="M44" s="14" t="str">
        <f>O33</f>
        <v/>
      </c>
    </row>
    <row r="45">
      <c r="D45" s="16">
        <f>+F8</f>
        <v>1</v>
      </c>
      <c r="M45" s="14" t="str">
        <f>P33</f>
        <v/>
      </c>
    </row>
    <row r="46">
      <c r="D46" s="16">
        <f>+G8</f>
        <v>2024</v>
      </c>
      <c r="M46" s="14" t="str">
        <f>Q33</f>
        <v/>
      </c>
    </row>
    <row r="47">
      <c r="D47" s="16">
        <f>+H8</f>
        <v>31000</v>
      </c>
      <c r="M47" s="14" t="str">
        <f>R33</f>
        <v/>
      </c>
    </row>
    <row r="48">
      <c r="D48" s="16">
        <f>+I8</f>
        <v>155022</v>
      </c>
      <c r="M48" s="14" t="str">
        <f>S33</f>
        <v/>
      </c>
    </row>
    <row r="49">
      <c r="D49" s="16">
        <f>+D9</f>
        <v>20</v>
      </c>
      <c r="M49" s="14" t="str">
        <f>T33</f>
        <v/>
      </c>
    </row>
    <row r="50">
      <c r="D50" s="16">
        <f>+E9</f>
        <v>26</v>
      </c>
      <c r="M50" s="14" t="str">
        <f>U33</f>
        <v/>
      </c>
    </row>
    <row r="51">
      <c r="D51" s="16">
        <f>+F9</f>
        <v>2</v>
      </c>
      <c r="M51" s="14" t="str">
        <f>O34</f>
        <v/>
      </c>
    </row>
    <row r="52">
      <c r="D52" s="16">
        <f>+G9</f>
        <v>1974</v>
      </c>
      <c r="M52" s="14" t="str">
        <f>P34</f>
        <v/>
      </c>
    </row>
    <row r="53">
      <c r="D53" s="16">
        <f>+H9</f>
        <v>41000</v>
      </c>
      <c r="M53" s="14" t="str">
        <f>Q34</f>
        <v/>
      </c>
    </row>
    <row r="54">
      <c r="D54" s="16">
        <f>+I9</f>
        <v>150194</v>
      </c>
      <c r="M54" s="14" t="str">
        <f>R34</f>
        <v/>
      </c>
    </row>
    <row r="55">
      <c r="D55" s="16">
        <f>+D10</f>
        <v>25</v>
      </c>
      <c r="M55" s="14" t="str">
        <f>S34</f>
        <v/>
      </c>
    </row>
    <row r="56">
      <c r="D56" s="16">
        <f>+E10</f>
        <v>14</v>
      </c>
      <c r="M56" s="14" t="str">
        <f>T34</f>
        <v/>
      </c>
    </row>
    <row r="57">
      <c r="D57" s="16">
        <f>+F10</f>
        <v>4</v>
      </c>
      <c r="M57" s="14" t="str">
        <f>U34</f>
        <v/>
      </c>
    </row>
    <row r="58">
      <c r="D58" s="16">
        <f>+G10</f>
        <v>1966</v>
      </c>
      <c r="M58" s="14" t="str">
        <f>O35</f>
        <v/>
      </c>
    </row>
    <row r="59">
      <c r="D59" s="16">
        <f>+H10</f>
        <v>51000</v>
      </c>
      <c r="M59" s="14" t="str">
        <f>P35</f>
        <v/>
      </c>
    </row>
    <row r="60">
      <c r="D60" s="16">
        <f>+I10</f>
        <v>106556</v>
      </c>
      <c r="M60" s="14" t="str">
        <f>Q35</f>
        <v/>
      </c>
    </row>
    <row r="61">
      <c r="D61" s="16">
        <f>+D11</f>
        <v>30</v>
      </c>
      <c r="M61" s="14" t="str">
        <f>R35</f>
        <v/>
      </c>
    </row>
    <row r="62">
      <c r="D62" s="16">
        <f>+E11</f>
        <v>20</v>
      </c>
      <c r="M62" s="14" t="str">
        <f>S35</f>
        <v/>
      </c>
    </row>
    <row r="63">
      <c r="D63" s="16">
        <f>+F11</f>
        <v>5</v>
      </c>
      <c r="M63" s="14" t="str">
        <f>T35</f>
        <v/>
      </c>
    </row>
    <row r="64">
      <c r="D64" s="16">
        <f>+G11</f>
        <v>1986</v>
      </c>
      <c r="M64" s="14" t="str">
        <f>U35</f>
        <v/>
      </c>
    </row>
    <row r="65">
      <c r="D65" s="16">
        <f>+H11</f>
        <v>61000</v>
      </c>
      <c r="M65" s="14" t="str">
        <f>O36</f>
        <v/>
      </c>
    </row>
    <row r="66">
      <c r="D66" s="16">
        <f>+I11</f>
        <v>188906</v>
      </c>
      <c r="M66" s="14" t="str">
        <f>P36</f>
        <v/>
      </c>
    </row>
    <row r="67">
      <c r="D67" s="16">
        <f>+D12</f>
        <v>35</v>
      </c>
      <c r="M67" s="14" t="str">
        <f>Q36</f>
        <v/>
      </c>
    </row>
    <row r="68">
      <c r="D68" s="16">
        <f>+E12</f>
        <v>16</v>
      </c>
      <c r="M68" s="14" t="str">
        <f>R36</f>
        <v/>
      </c>
    </row>
    <row r="69">
      <c r="D69" s="16">
        <f>+F12</f>
        <v>7</v>
      </c>
      <c r="M69" s="14" t="str">
        <f>S36</f>
        <v/>
      </c>
    </row>
    <row r="70">
      <c r="D70" s="16">
        <f>+G12</f>
        <v>1935</v>
      </c>
      <c r="M70" s="14" t="str">
        <f>T36</f>
        <v/>
      </c>
    </row>
    <row r="71">
      <c r="D71" s="16">
        <f>+H12</f>
        <v>71000</v>
      </c>
      <c r="M71" s="14" t="str">
        <f>U36</f>
        <v/>
      </c>
    </row>
    <row r="72">
      <c r="D72" s="16">
        <f>+I12</f>
        <v>109036</v>
      </c>
      <c r="M72" s="14" t="str">
        <f>O37</f>
        <v/>
      </c>
    </row>
    <row r="73">
      <c r="D73" s="16">
        <f>+D13</f>
        <v>40</v>
      </c>
      <c r="M73" s="14" t="str">
        <f>P37</f>
        <v/>
      </c>
    </row>
    <row r="74">
      <c r="D74" s="16">
        <f>+E13</f>
        <v>28</v>
      </c>
      <c r="M74" s="14" t="str">
        <f>Q37</f>
        <v/>
      </c>
    </row>
    <row r="75">
      <c r="D75" s="16">
        <f>+F13</f>
        <v>3</v>
      </c>
      <c r="M75" s="14" t="str">
        <f>R37</f>
        <v/>
      </c>
    </row>
    <row r="76">
      <c r="D76" s="16">
        <f>+G13</f>
        <v>1935</v>
      </c>
      <c r="M76" s="14" t="str">
        <f>S37</f>
        <v/>
      </c>
    </row>
    <row r="77">
      <c r="D77" s="16">
        <f>+H13</f>
        <v>81000</v>
      </c>
      <c r="M77" s="14" t="str">
        <f>T37</f>
        <v/>
      </c>
    </row>
    <row r="78">
      <c r="D78" s="16">
        <f>+I13</f>
        <v>150219</v>
      </c>
      <c r="M78" s="14" t="str">
        <f>U37</f>
        <v/>
      </c>
    </row>
    <row r="79">
      <c r="D79" s="16">
        <f>+D14</f>
        <v>45</v>
      </c>
      <c r="M79" s="14" t="str">
        <f>O38</f>
        <v/>
      </c>
    </row>
    <row r="80">
      <c r="D80" s="16">
        <f>+E14</f>
        <v>3</v>
      </c>
      <c r="M80" s="14" t="str">
        <f>P38</f>
        <v/>
      </c>
    </row>
    <row r="81">
      <c r="D81" s="16">
        <f>+F14</f>
        <v>10</v>
      </c>
      <c r="M81" s="14" t="str">
        <f>Q38</f>
        <v/>
      </c>
    </row>
    <row r="82">
      <c r="D82" s="16">
        <f>+G14</f>
        <v>2023</v>
      </c>
      <c r="M82" s="14" t="str">
        <f>R38</f>
        <v/>
      </c>
    </row>
    <row r="83">
      <c r="D83" s="16">
        <f>+H14</f>
        <v>91000</v>
      </c>
      <c r="M83" s="14" t="str">
        <f>S38</f>
        <v/>
      </c>
    </row>
    <row r="84">
      <c r="D84" s="16">
        <f>+I14</f>
        <v>163098</v>
      </c>
      <c r="M84" s="14" t="str">
        <f>T38</f>
        <v/>
      </c>
    </row>
    <row r="85">
      <c r="D85" s="16">
        <f>+D15</f>
        <v>50</v>
      </c>
      <c r="M85" s="14" t="str">
        <f>U38</f>
        <v/>
      </c>
    </row>
    <row r="86">
      <c r="D86" s="16">
        <f>+E15</f>
        <v>4</v>
      </c>
      <c r="M86" s="14" t="str">
        <f>O39</f>
        <v/>
      </c>
    </row>
    <row r="87">
      <c r="D87" s="16">
        <f>+F15</f>
        <v>10</v>
      </c>
      <c r="M87" s="14" t="str">
        <f>P39</f>
        <v/>
      </c>
    </row>
    <row r="88">
      <c r="D88" s="16">
        <f>+G15</f>
        <v>1941</v>
      </c>
      <c r="M88" s="14" t="str">
        <f>Q39</f>
        <v/>
      </c>
    </row>
    <row r="89">
      <c r="D89" s="16">
        <f>+H15</f>
        <v>101000</v>
      </c>
      <c r="M89" s="14" t="str">
        <f>R39</f>
        <v/>
      </c>
    </row>
    <row r="90">
      <c r="D90" s="16">
        <f>+I15</f>
        <v>134884</v>
      </c>
      <c r="M90" s="14" t="str">
        <f>S39</f>
        <v/>
      </c>
    </row>
    <row r="91">
      <c r="D91" s="16">
        <f>+D16</f>
        <v>55</v>
      </c>
      <c r="M91" s="14" t="str">
        <f>T39</f>
        <v/>
      </c>
    </row>
    <row r="92">
      <c r="D92" s="16">
        <f>+E16</f>
        <v>5</v>
      </c>
      <c r="M92" s="14" t="str">
        <f>U39</f>
        <v/>
      </c>
    </row>
    <row r="93">
      <c r="D93" s="16">
        <f>+F16</f>
        <v>9</v>
      </c>
      <c r="M93" s="14" t="str">
        <f>O40</f>
        <v/>
      </c>
    </row>
    <row r="94">
      <c r="D94" s="16">
        <f>+G16</f>
        <v>1900</v>
      </c>
      <c r="M94" s="14" t="str">
        <f>P40</f>
        <v/>
      </c>
    </row>
    <row r="95">
      <c r="D95" s="16">
        <f>+H16</f>
        <v>111000</v>
      </c>
      <c r="M95" s="14" t="str">
        <f>Q40</f>
        <v/>
      </c>
    </row>
    <row r="96">
      <c r="D96" s="16">
        <f>+I16</f>
        <v>186547</v>
      </c>
      <c r="M96" s="14" t="str">
        <f>R40</f>
        <v/>
      </c>
    </row>
    <row r="97">
      <c r="D97" s="16">
        <f>+D17</f>
        <v>60</v>
      </c>
      <c r="M97" s="14" t="str">
        <f>S40</f>
        <v/>
      </c>
    </row>
    <row r="98">
      <c r="D98" s="16">
        <f>+E17</f>
        <v>11</v>
      </c>
      <c r="M98" s="14" t="str">
        <f>T40</f>
        <v/>
      </c>
    </row>
    <row r="99">
      <c r="D99" s="16">
        <f>+F17</f>
        <v>4</v>
      </c>
      <c r="M99" s="14" t="str">
        <f>U40</f>
        <v/>
      </c>
    </row>
    <row r="100">
      <c r="D100" s="16">
        <f>+G17</f>
        <v>1917</v>
      </c>
      <c r="M100" s="14" t="str">
        <f>O41</f>
        <v/>
      </c>
    </row>
    <row r="101">
      <c r="D101" s="16">
        <f>+H17</f>
        <v>121000</v>
      </c>
      <c r="M101" s="14" t="str">
        <f>P41</f>
        <v/>
      </c>
    </row>
    <row r="102">
      <c r="D102" s="16">
        <f>+I17</f>
        <v>181537</v>
      </c>
      <c r="M102" s="14" t="str">
        <f>Q41</f>
        <v/>
      </c>
    </row>
    <row r="103">
      <c r="D103" s="16">
        <f>+D18</f>
        <v>65</v>
      </c>
      <c r="M103" s="14" t="str">
        <f>R41</f>
        <v/>
      </c>
    </row>
    <row r="104">
      <c r="D104" s="16">
        <f>+E18</f>
        <v>24</v>
      </c>
      <c r="M104" s="14" t="str">
        <f>S41</f>
        <v/>
      </c>
    </row>
    <row r="105">
      <c r="D105" s="16">
        <f>+F18</f>
        <v>2</v>
      </c>
      <c r="M105" s="14" t="str">
        <f>T41</f>
        <v/>
      </c>
    </row>
    <row r="106">
      <c r="D106" s="16">
        <f>+G18</f>
        <v>2016</v>
      </c>
      <c r="M106" s="14" t="str">
        <f>U41</f>
        <v/>
      </c>
    </row>
    <row r="107">
      <c r="D107" s="16">
        <f>+H18</f>
        <v>131000</v>
      </c>
      <c r="M107" s="14" t="str">
        <f>O42</f>
        <v/>
      </c>
    </row>
    <row r="108">
      <c r="D108" s="16">
        <f>+I18</f>
        <v>155644</v>
      </c>
      <c r="M108" s="14" t="str">
        <f>P42</f>
        <v/>
      </c>
    </row>
    <row r="109">
      <c r="D109" s="16">
        <f>+D19</f>
        <v>70</v>
      </c>
      <c r="M109" s="14" t="str">
        <f>Q42</f>
        <v/>
      </c>
    </row>
    <row r="110">
      <c r="D110" s="16">
        <f>+E19</f>
        <v>26</v>
      </c>
      <c r="M110" s="14" t="str">
        <f>R42</f>
        <v/>
      </c>
    </row>
    <row r="111">
      <c r="D111" s="16">
        <f>+F19</f>
        <v>7</v>
      </c>
      <c r="M111" s="14" t="str">
        <f>S42</f>
        <v/>
      </c>
    </row>
    <row r="112">
      <c r="D112" s="16">
        <f>+G19</f>
        <v>1960</v>
      </c>
      <c r="M112" s="14" t="str">
        <f>T42</f>
        <v/>
      </c>
    </row>
    <row r="113">
      <c r="D113" s="16">
        <f>+H19</f>
        <v>141000</v>
      </c>
      <c r="M113" s="14" t="str">
        <f>U42</f>
        <v/>
      </c>
    </row>
    <row r="114">
      <c r="D114" s="16">
        <f>+I19</f>
        <v>185800</v>
      </c>
      <c r="M114" s="14" t="str">
        <f>O43</f>
        <v/>
      </c>
    </row>
    <row r="115">
      <c r="D115" s="16">
        <f>+D20</f>
        <v>75</v>
      </c>
      <c r="M115" s="14" t="str">
        <f>P43</f>
        <v/>
      </c>
    </row>
    <row r="116">
      <c r="D116" s="16">
        <f>+E20</f>
        <v>8</v>
      </c>
      <c r="M116" s="14" t="str">
        <f>Q43</f>
        <v/>
      </c>
    </row>
    <row r="117">
      <c r="D117" s="16">
        <f>+F20</f>
        <v>12</v>
      </c>
      <c r="M117" s="14" t="str">
        <f>R43</f>
        <v/>
      </c>
    </row>
    <row r="118">
      <c r="D118" s="16">
        <f>+G20</f>
        <v>1962</v>
      </c>
      <c r="M118" s="14" t="str">
        <f>S43</f>
        <v/>
      </c>
    </row>
    <row r="119">
      <c r="D119" s="16">
        <f>+H20</f>
        <v>151000</v>
      </c>
      <c r="M119" s="14" t="str">
        <f>T43</f>
        <v/>
      </c>
    </row>
    <row r="120">
      <c r="D120" s="16">
        <f>+I20</f>
        <v>114513</v>
      </c>
      <c r="M120" s="14" t="str">
        <f>U43</f>
        <v/>
      </c>
    </row>
    <row r="121">
      <c r="D121" s="16">
        <f>+D21</f>
        <v>80</v>
      </c>
      <c r="M121" s="14" t="str">
        <f>O44</f>
        <v/>
      </c>
    </row>
    <row r="122">
      <c r="D122" s="16">
        <f>+E21</f>
        <v>30</v>
      </c>
      <c r="M122" s="14" t="str">
        <f>P44</f>
        <v/>
      </c>
    </row>
    <row r="123">
      <c r="D123" s="16">
        <f>+F21</f>
        <v>1</v>
      </c>
      <c r="M123" s="14" t="str">
        <f>Q44</f>
        <v/>
      </c>
    </row>
    <row r="124">
      <c r="D124" s="16">
        <f>+G21</f>
        <v>1914</v>
      </c>
      <c r="M124" s="14" t="str">
        <f>R44</f>
        <v/>
      </c>
    </row>
    <row r="125">
      <c r="D125" s="16">
        <f>+H21</f>
        <v>161000</v>
      </c>
      <c r="M125" s="14" t="str">
        <f>S44</f>
        <v/>
      </c>
    </row>
    <row r="126">
      <c r="D126" s="16">
        <f>+I21</f>
        <v>143818</v>
      </c>
      <c r="M126" s="14" t="str">
        <f>T44</f>
        <v/>
      </c>
    </row>
    <row r="127">
      <c r="D127" s="16">
        <f>+D22</f>
        <v>85</v>
      </c>
      <c r="M127" s="14" t="str">
        <f>U44</f>
        <v/>
      </c>
    </row>
    <row r="128">
      <c r="D128" s="16">
        <f>+E22</f>
        <v>11</v>
      </c>
      <c r="M128" s="14" t="str">
        <f>O45</f>
        <v/>
      </c>
    </row>
    <row r="129">
      <c r="D129" s="16">
        <f>+F22</f>
        <v>2</v>
      </c>
      <c r="M129" s="14" t="str">
        <f>P45</f>
        <v/>
      </c>
    </row>
    <row r="130">
      <c r="D130" s="16">
        <f>+G22</f>
        <v>1999</v>
      </c>
      <c r="M130" s="14" t="str">
        <f>Q45</f>
        <v/>
      </c>
    </row>
    <row r="131">
      <c r="D131" s="16">
        <f>+H22</f>
        <v>171000</v>
      </c>
      <c r="M131" s="14" t="str">
        <f>R45</f>
        <v/>
      </c>
    </row>
    <row r="132">
      <c r="D132" s="16">
        <f>+I22</f>
        <v>158903</v>
      </c>
      <c r="M132" s="14" t="str">
        <f>S45</f>
        <v/>
      </c>
    </row>
    <row r="133">
      <c r="D133" s="16">
        <f>+D23</f>
        <v>90</v>
      </c>
      <c r="M133" s="14" t="str">
        <f>T45</f>
        <v/>
      </c>
    </row>
    <row r="134">
      <c r="D134" s="16">
        <f>+E23</f>
        <v>14</v>
      </c>
      <c r="M134" s="14" t="str">
        <f>U45</f>
        <v/>
      </c>
    </row>
    <row r="135">
      <c r="D135" s="16">
        <f>+F23</f>
        <v>6</v>
      </c>
      <c r="M135" s="14" t="str">
        <f>O46</f>
        <v/>
      </c>
    </row>
    <row r="136">
      <c r="D136" s="16">
        <f>+G23</f>
        <v>1938</v>
      </c>
      <c r="M136" s="14" t="str">
        <f>P46</f>
        <v/>
      </c>
    </row>
    <row r="137">
      <c r="D137" s="16">
        <f>+H23</f>
        <v>181000</v>
      </c>
      <c r="M137" s="14" t="str">
        <f>Q46</f>
        <v/>
      </c>
    </row>
    <row r="138">
      <c r="D138" s="16">
        <f>+I23</f>
        <v>187577</v>
      </c>
      <c r="M138" s="14" t="str">
        <f>R46</f>
        <v/>
      </c>
    </row>
    <row r="139">
      <c r="D139" s="16">
        <f>+D24</f>
        <v>95</v>
      </c>
      <c r="M139" s="14" t="str">
        <f>S46</f>
        <v/>
      </c>
    </row>
    <row r="140">
      <c r="D140" s="16">
        <f>+E24</f>
        <v>2</v>
      </c>
      <c r="M140" s="14" t="str">
        <f>T46</f>
        <v/>
      </c>
    </row>
    <row r="141">
      <c r="D141" s="16">
        <f>+F24</f>
        <v>8</v>
      </c>
      <c r="M141" s="14" t="str">
        <f>U46</f>
        <v/>
      </c>
    </row>
    <row r="142">
      <c r="D142" s="16">
        <f>+G24</f>
        <v>1976</v>
      </c>
      <c r="M142" s="14" t="str">
        <f>O47</f>
        <v/>
      </c>
    </row>
    <row r="143">
      <c r="D143" s="16">
        <f>+H24</f>
        <v>191000</v>
      </c>
      <c r="M143" s="14" t="str">
        <f>P47</f>
        <v/>
      </c>
    </row>
    <row r="144">
      <c r="D144" s="16">
        <f>+I24</f>
        <v>159280</v>
      </c>
      <c r="M144" s="14" t="str">
        <f>Q47</f>
        <v/>
      </c>
    </row>
    <row r="145">
      <c r="D145" s="16">
        <f>+D25</f>
        <v>100</v>
      </c>
      <c r="M145" s="14" t="str">
        <f>R47</f>
        <v/>
      </c>
    </row>
    <row r="146">
      <c r="D146" s="16">
        <f>+E25</f>
        <v>27</v>
      </c>
      <c r="M146" s="14" t="str">
        <f>S47</f>
        <v/>
      </c>
    </row>
    <row r="147">
      <c r="D147" s="16">
        <f>+F25</f>
        <v>3</v>
      </c>
      <c r="M147" s="14" t="str">
        <f>T47</f>
        <v/>
      </c>
    </row>
    <row r="148">
      <c r="D148" s="16">
        <f>+G25</f>
        <v>1941</v>
      </c>
      <c r="M148" s="14" t="str">
        <f>U47</f>
        <v/>
      </c>
    </row>
    <row r="149">
      <c r="D149" s="16">
        <f>+H25</f>
        <v>201000</v>
      </c>
      <c r="M149" s="14" t="str">
        <f>O48</f>
        <v/>
      </c>
    </row>
    <row r="150">
      <c r="D150" s="16">
        <f>+I25</f>
        <v>145867</v>
      </c>
      <c r="M150" s="14" t="str">
        <f>P48</f>
        <v/>
      </c>
    </row>
    <row r="151">
      <c r="M151" s="14" t="str">
        <f>Q48</f>
        <v/>
      </c>
    </row>
    <row r="152">
      <c r="M152" s="14" t="str">
        <f>R48</f>
        <v/>
      </c>
    </row>
    <row r="153">
      <c r="M153" s="14" t="str">
        <f>S48</f>
        <v/>
      </c>
    </row>
    <row r="154">
      <c r="M154" s="14" t="str">
        <f>T48</f>
        <v/>
      </c>
    </row>
    <row r="155">
      <c r="M155" s="14" t="str">
        <f>U48</f>
        <v/>
      </c>
    </row>
    <row r="156">
      <c r="M156" s="14" t="str">
        <f>O49</f>
        <v/>
      </c>
    </row>
    <row r="157">
      <c r="M157" s="14" t="str">
        <f>P49</f>
        <v/>
      </c>
    </row>
    <row r="158">
      <c r="M158" s="14" t="str">
        <f>Q49</f>
        <v/>
      </c>
    </row>
    <row r="159">
      <c r="M159" s="14" t="str">
        <f>R49</f>
        <v/>
      </c>
    </row>
    <row r="160">
      <c r="M160" s="14" t="str">
        <f>S49</f>
        <v/>
      </c>
    </row>
    <row r="161">
      <c r="M161" s="14" t="str">
        <f>T49</f>
        <v/>
      </c>
    </row>
    <row r="162">
      <c r="M162" s="14" t="str">
        <f>U49</f>
        <v/>
      </c>
    </row>
    <row r="163">
      <c r="M163" s="14" t="str">
        <f>O50</f>
        <v/>
      </c>
    </row>
    <row r="164">
      <c r="M164" s="14" t="str">
        <f>P50</f>
        <v/>
      </c>
    </row>
    <row r="165">
      <c r="M165" s="14" t="str">
        <f>Q50</f>
        <v/>
      </c>
    </row>
    <row r="166">
      <c r="M166" s="14" t="str">
        <f>R50</f>
        <v/>
      </c>
    </row>
    <row r="167">
      <c r="M167" s="14" t="str">
        <f>S50</f>
        <v/>
      </c>
    </row>
    <row r="168">
      <c r="M168" s="14" t="str">
        <f>T50</f>
        <v/>
      </c>
    </row>
    <row r="169">
      <c r="M169" s="14" t="str">
        <f>U50</f>
        <v/>
      </c>
    </row>
  </sheetData>
  <mergeCells count="2">
    <mergeCell ref="E4:G4"/>
    <mergeCell ref="P4:R4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4.38"/>
    <col customWidth="1" min="13" max="13" width="14.13"/>
    <col customWidth="1" min="14" max="14" width="14.38"/>
    <col customWidth="1" min="15" max="15" width="15.88"/>
    <col customWidth="1" min="17" max="17" width="13.25"/>
    <col customWidth="1" min="19" max="19" width="13.25"/>
    <col customWidth="1" min="25" max="25" width="19.38"/>
  </cols>
  <sheetData>
    <row r="3">
      <c r="D3" s="9" t="s">
        <v>7</v>
      </c>
    </row>
    <row r="4">
      <c r="E4" s="1" t="s">
        <v>0</v>
      </c>
      <c r="F4" s="2"/>
      <c r="G4" s="3"/>
      <c r="M4" s="9" t="s">
        <v>9</v>
      </c>
      <c r="P4" s="11" t="s">
        <v>11</v>
      </c>
      <c r="Q4" s="2"/>
      <c r="R4" s="3"/>
    </row>
    <row r="5">
      <c r="C5" s="12" t="s">
        <v>12</v>
      </c>
      <c r="D5" s="4" t="s">
        <v>13</v>
      </c>
      <c r="E5" s="4" t="s">
        <v>1</v>
      </c>
      <c r="F5" s="4" t="s">
        <v>2</v>
      </c>
      <c r="G5" s="4" t="s">
        <v>3</v>
      </c>
      <c r="H5" s="4" t="s">
        <v>4</v>
      </c>
      <c r="I5" s="4" t="s">
        <v>14</v>
      </c>
      <c r="J5" s="4" t="s">
        <v>15</v>
      </c>
      <c r="L5" s="12" t="s">
        <v>12</v>
      </c>
      <c r="M5" s="13" t="s">
        <v>16</v>
      </c>
      <c r="N5" s="13" t="s">
        <v>17</v>
      </c>
      <c r="O5" s="13" t="s">
        <v>18</v>
      </c>
      <c r="P5" s="13" t="s">
        <v>1</v>
      </c>
      <c r="Q5" s="13" t="s">
        <v>2</v>
      </c>
      <c r="R5" s="13" t="s">
        <v>3</v>
      </c>
      <c r="S5" s="13" t="s">
        <v>19</v>
      </c>
      <c r="T5" s="13" t="s">
        <v>15</v>
      </c>
    </row>
    <row r="6">
      <c r="C6" s="6">
        <v>0.0</v>
      </c>
      <c r="D6" s="5">
        <v>5.0</v>
      </c>
      <c r="E6" s="5">
        <v>24.0</v>
      </c>
      <c r="F6" s="5">
        <v>12.0</v>
      </c>
      <c r="G6" s="5">
        <v>1924.0</v>
      </c>
      <c r="H6" s="5">
        <v>11000.0</v>
      </c>
      <c r="I6" s="5">
        <v>166689.0</v>
      </c>
      <c r="J6" s="5">
        <v>1.0</v>
      </c>
      <c r="L6" s="6">
        <v>0.0</v>
      </c>
      <c r="M6" s="14">
        <v>100.0</v>
      </c>
      <c r="N6" s="14">
        <v>5.0</v>
      </c>
      <c r="O6" s="14">
        <v>3.0</v>
      </c>
      <c r="P6" s="14">
        <v>8.0</v>
      </c>
      <c r="Q6" s="14">
        <v>10.0</v>
      </c>
      <c r="R6" s="14">
        <v>2020.0</v>
      </c>
      <c r="S6" s="14">
        <v>19400.0</v>
      </c>
      <c r="T6" s="14">
        <v>1.0</v>
      </c>
    </row>
    <row r="7">
      <c r="C7" s="6">
        <v>1.0</v>
      </c>
      <c r="D7" s="5">
        <v>10.0</v>
      </c>
      <c r="E7" s="5">
        <v>25.0</v>
      </c>
      <c r="F7" s="5">
        <v>2.0</v>
      </c>
      <c r="G7" s="5">
        <v>1911.0</v>
      </c>
      <c r="H7" s="5">
        <v>21000.0</v>
      </c>
      <c r="I7" s="5">
        <v>151990.0</v>
      </c>
      <c r="J7" s="5">
        <v>1.0</v>
      </c>
      <c r="L7" s="6">
        <v>1.0</v>
      </c>
      <c r="M7" s="14">
        <v>200.0</v>
      </c>
      <c r="N7" s="14">
        <v>25.0</v>
      </c>
      <c r="O7" s="14">
        <v>1.0</v>
      </c>
      <c r="P7" s="14">
        <v>21.0</v>
      </c>
      <c r="Q7" s="14">
        <v>9.0</v>
      </c>
      <c r="R7" s="14">
        <v>2024.0</v>
      </c>
      <c r="S7" s="14">
        <v>16991.0</v>
      </c>
      <c r="T7" s="14">
        <v>1.0</v>
      </c>
    </row>
    <row r="8">
      <c r="C8" s="6">
        <v>2.0</v>
      </c>
      <c r="D8" s="5">
        <v>15.0</v>
      </c>
      <c r="E8" s="5">
        <v>31.0</v>
      </c>
      <c r="F8" s="5">
        <v>1.0</v>
      </c>
      <c r="G8" s="5">
        <v>2024.0</v>
      </c>
      <c r="H8" s="5">
        <v>31000.0</v>
      </c>
      <c r="I8" s="5">
        <v>155022.0</v>
      </c>
      <c r="J8" s="5">
        <v>1.0</v>
      </c>
      <c r="L8" s="6">
        <v>2.0</v>
      </c>
      <c r="M8" s="14">
        <v>300.0</v>
      </c>
      <c r="N8" s="14">
        <v>5.0</v>
      </c>
      <c r="O8" s="14">
        <v>3.0</v>
      </c>
      <c r="P8" s="14">
        <v>28.0</v>
      </c>
      <c r="Q8" s="14">
        <v>3.0</v>
      </c>
      <c r="R8" s="14">
        <v>2021.0</v>
      </c>
      <c r="S8" s="14">
        <v>10242.0</v>
      </c>
      <c r="T8" s="14">
        <v>1.0</v>
      </c>
      <c r="Z8" s="6" t="s">
        <v>66</v>
      </c>
    </row>
    <row r="9">
      <c r="C9" s="6">
        <v>3.0</v>
      </c>
      <c r="D9" s="5">
        <v>20.0</v>
      </c>
      <c r="E9" s="5">
        <v>26.0</v>
      </c>
      <c r="F9" s="5">
        <v>2.0</v>
      </c>
      <c r="G9" s="5">
        <v>1974.0</v>
      </c>
      <c r="H9" s="5">
        <v>41000.0</v>
      </c>
      <c r="I9" s="5">
        <v>150194.0</v>
      </c>
      <c r="J9" s="5">
        <v>1.0</v>
      </c>
      <c r="L9" s="6">
        <v>3.0</v>
      </c>
      <c r="M9" s="14">
        <v>400.0</v>
      </c>
      <c r="N9" s="14">
        <v>100.0</v>
      </c>
      <c r="O9" s="14">
        <v>1.0</v>
      </c>
      <c r="P9" s="14">
        <v>27.0</v>
      </c>
      <c r="Q9" s="14">
        <v>1.0</v>
      </c>
      <c r="R9" s="14">
        <v>2023.0</v>
      </c>
      <c r="S9" s="14">
        <v>13588.0</v>
      </c>
      <c r="T9" s="14">
        <v>1.0</v>
      </c>
      <c r="X9" s="13" t="s">
        <v>17</v>
      </c>
      <c r="Y9" s="4" t="s">
        <v>13</v>
      </c>
      <c r="Z9" s="4" t="s">
        <v>14</v>
      </c>
    </row>
    <row r="10">
      <c r="C10" s="6">
        <v>4.0</v>
      </c>
      <c r="D10" s="5">
        <v>25.0</v>
      </c>
      <c r="E10" s="5">
        <v>14.0</v>
      </c>
      <c r="F10" s="5">
        <v>4.0</v>
      </c>
      <c r="G10" s="5">
        <v>1966.0</v>
      </c>
      <c r="H10" s="5">
        <v>51000.0</v>
      </c>
      <c r="I10" s="5">
        <v>106556.0</v>
      </c>
      <c r="J10" s="5">
        <v>1.0</v>
      </c>
      <c r="L10" s="6">
        <v>4.0</v>
      </c>
      <c r="M10" s="14">
        <v>500.0</v>
      </c>
      <c r="N10" s="14">
        <v>5.0</v>
      </c>
      <c r="O10" s="14">
        <v>3.0</v>
      </c>
      <c r="P10" s="14">
        <v>27.0</v>
      </c>
      <c r="Q10" s="14">
        <v>2.0</v>
      </c>
      <c r="R10" s="14">
        <v>2021.0</v>
      </c>
      <c r="S10" s="14">
        <v>15003.0</v>
      </c>
      <c r="T10" s="14">
        <v>1.0</v>
      </c>
      <c r="X10" s="50">
        <f>IF(N6&lt;&gt;"",IF(R6&lt;&gt;2024,N6,""),"")</f>
        <v>5</v>
      </c>
      <c r="Y10" s="5">
        <f t="shared" ref="Y10:Y29" si="1">OExtendido("Punto P","X10:X29","==",D6,D6,"")</f>
        <v>5</v>
      </c>
      <c r="Z10" s="5">
        <f t="shared" ref="Z10:Z29" si="2">OExtendido("Punto P","X10:X29","==",D6,IF(R6&lt;&gt;2024,(I6)+1000,""),"")</f>
        <v>167689</v>
      </c>
    </row>
    <row r="11">
      <c r="C11" s="6">
        <v>5.0</v>
      </c>
      <c r="D11" s="5">
        <v>30.0</v>
      </c>
      <c r="E11" s="5">
        <v>20.0</v>
      </c>
      <c r="F11" s="5">
        <v>5.0</v>
      </c>
      <c r="G11" s="5">
        <v>1986.0</v>
      </c>
      <c r="H11" s="5">
        <v>61000.0</v>
      </c>
      <c r="I11" s="5">
        <v>188906.0</v>
      </c>
      <c r="J11" s="5">
        <v>1.0</v>
      </c>
      <c r="L11" s="6">
        <v>5.0</v>
      </c>
      <c r="M11" s="14">
        <v>600.0</v>
      </c>
      <c r="N11" s="14">
        <v>35.0</v>
      </c>
      <c r="O11" s="14">
        <v>3.0</v>
      </c>
      <c r="P11" s="14">
        <v>2.0</v>
      </c>
      <c r="Q11" s="14">
        <v>11.0</v>
      </c>
      <c r="R11" s="14">
        <v>2021.0</v>
      </c>
      <c r="S11" s="14">
        <v>13799.0</v>
      </c>
      <c r="T11" s="14">
        <v>1.0</v>
      </c>
      <c r="X11" s="50">
        <f t="shared" ref="X11:X29" si="3">IF(N7&lt;&gt;"",N7,"")</f>
        <v>25</v>
      </c>
      <c r="Y11" s="5" t="str">
        <f t="shared" si="1"/>
        <v/>
      </c>
      <c r="Z11" s="5" t="str">
        <f t="shared" si="2"/>
        <v/>
      </c>
    </row>
    <row r="12">
      <c r="C12" s="6">
        <v>6.0</v>
      </c>
      <c r="D12" s="5">
        <v>35.0</v>
      </c>
      <c r="E12" s="5">
        <v>16.0</v>
      </c>
      <c r="F12" s="5">
        <v>7.0</v>
      </c>
      <c r="G12" s="5">
        <v>1935.0</v>
      </c>
      <c r="H12" s="5">
        <v>71000.0</v>
      </c>
      <c r="I12" s="5">
        <v>109036.0</v>
      </c>
      <c r="J12" s="5">
        <v>1.0</v>
      </c>
      <c r="L12" s="6">
        <v>6.0</v>
      </c>
      <c r="M12" s="14">
        <v>700.0</v>
      </c>
      <c r="N12" s="14">
        <v>5.0</v>
      </c>
      <c r="O12" s="14">
        <v>1.0</v>
      </c>
      <c r="P12" s="14">
        <v>23.0</v>
      </c>
      <c r="Q12" s="14">
        <v>9.0</v>
      </c>
      <c r="R12" s="14">
        <v>2024.0</v>
      </c>
      <c r="S12" s="14">
        <v>12336.0</v>
      </c>
      <c r="T12" s="14">
        <v>1.0</v>
      </c>
      <c r="X12" s="50">
        <f t="shared" si="3"/>
        <v>5</v>
      </c>
      <c r="Y12" s="5" t="str">
        <f t="shared" si="1"/>
        <v/>
      </c>
      <c r="Z12" s="5" t="str">
        <f t="shared" si="2"/>
        <v/>
      </c>
    </row>
    <row r="13">
      <c r="C13" s="6">
        <v>7.0</v>
      </c>
      <c r="D13" s="5">
        <v>40.0</v>
      </c>
      <c r="E13" s="5">
        <v>28.0</v>
      </c>
      <c r="F13" s="5">
        <v>3.0</v>
      </c>
      <c r="G13" s="5">
        <v>1935.0</v>
      </c>
      <c r="H13" s="5">
        <v>81000.0</v>
      </c>
      <c r="I13" s="5">
        <v>150219.0</v>
      </c>
      <c r="J13" s="5">
        <v>1.0</v>
      </c>
      <c r="L13" s="6">
        <v>7.0</v>
      </c>
      <c r="M13" s="14">
        <v>800.0</v>
      </c>
      <c r="N13" s="14">
        <v>25.0</v>
      </c>
      <c r="O13" s="14">
        <v>3.0</v>
      </c>
      <c r="P13" s="14">
        <v>20.0</v>
      </c>
      <c r="Q13" s="14">
        <v>2.0</v>
      </c>
      <c r="R13" s="14">
        <v>2020.0</v>
      </c>
      <c r="S13" s="14">
        <v>12680.0</v>
      </c>
      <c r="T13" s="14">
        <v>1.0</v>
      </c>
      <c r="X13" s="50">
        <f t="shared" si="3"/>
        <v>100</v>
      </c>
      <c r="Y13" s="5" t="str">
        <f t="shared" si="1"/>
        <v/>
      </c>
      <c r="Z13" s="5" t="str">
        <f t="shared" si="2"/>
        <v/>
      </c>
    </row>
    <row r="14">
      <c r="C14" s="6">
        <v>8.0</v>
      </c>
      <c r="D14" s="5">
        <v>45.0</v>
      </c>
      <c r="E14" s="5">
        <v>3.0</v>
      </c>
      <c r="F14" s="5">
        <v>10.0</v>
      </c>
      <c r="G14" s="5">
        <v>2023.0</v>
      </c>
      <c r="H14" s="5">
        <v>91000.0</v>
      </c>
      <c r="I14" s="5">
        <v>163098.0</v>
      </c>
      <c r="J14" s="5">
        <v>1.0</v>
      </c>
      <c r="L14" s="6">
        <v>8.0</v>
      </c>
      <c r="M14" s="14">
        <v>900.0</v>
      </c>
      <c r="N14" s="14">
        <v>100.0</v>
      </c>
      <c r="O14" s="14">
        <v>3.0</v>
      </c>
      <c r="P14" s="14">
        <v>13.0</v>
      </c>
      <c r="Q14" s="14">
        <v>6.0</v>
      </c>
      <c r="R14" s="14">
        <v>2024.0</v>
      </c>
      <c r="S14" s="14">
        <v>11137.0</v>
      </c>
      <c r="T14" s="14">
        <v>1.0</v>
      </c>
      <c r="X14" s="50">
        <f t="shared" si="3"/>
        <v>5</v>
      </c>
      <c r="Y14" s="5">
        <f t="shared" si="1"/>
        <v>25</v>
      </c>
      <c r="Z14" s="5">
        <f t="shared" si="2"/>
        <v>107556</v>
      </c>
    </row>
    <row r="15">
      <c r="C15" s="6">
        <v>9.0</v>
      </c>
      <c r="D15" s="5">
        <v>50.0</v>
      </c>
      <c r="E15" s="5">
        <v>4.0</v>
      </c>
      <c r="F15" s="5">
        <v>10.0</v>
      </c>
      <c r="G15" s="5">
        <v>1941.0</v>
      </c>
      <c r="H15" s="5">
        <v>101000.0</v>
      </c>
      <c r="I15" s="5">
        <v>134884.0</v>
      </c>
      <c r="J15" s="5">
        <v>1.0</v>
      </c>
      <c r="L15" s="6">
        <v>9.0</v>
      </c>
      <c r="M15" s="14">
        <v>1000.0</v>
      </c>
      <c r="N15" s="14">
        <v>5.0</v>
      </c>
      <c r="O15" s="14">
        <v>1.0</v>
      </c>
      <c r="P15" s="14">
        <v>17.0</v>
      </c>
      <c r="Q15" s="14">
        <v>2.0</v>
      </c>
      <c r="R15" s="14">
        <v>2022.0</v>
      </c>
      <c r="S15" s="14">
        <v>18224.0</v>
      </c>
      <c r="T15" s="14">
        <v>1.0</v>
      </c>
      <c r="X15" s="50">
        <f t="shared" si="3"/>
        <v>35</v>
      </c>
      <c r="Y15" s="5" t="str">
        <f t="shared" si="1"/>
        <v/>
      </c>
      <c r="Z15" s="5" t="str">
        <f t="shared" si="2"/>
        <v/>
      </c>
    </row>
    <row r="16">
      <c r="C16" s="6">
        <v>10.0</v>
      </c>
      <c r="D16" s="5">
        <v>55.0</v>
      </c>
      <c r="E16" s="5">
        <v>5.0</v>
      </c>
      <c r="F16" s="5">
        <v>9.0</v>
      </c>
      <c r="G16" s="5">
        <v>1900.0</v>
      </c>
      <c r="H16" s="5">
        <v>111000.0</v>
      </c>
      <c r="I16" s="5">
        <v>186547.0</v>
      </c>
      <c r="J16" s="5">
        <v>1.0</v>
      </c>
      <c r="L16" s="6">
        <v>10.0</v>
      </c>
      <c r="M16" s="14">
        <v>1100.0</v>
      </c>
      <c r="N16" s="14">
        <v>35.0</v>
      </c>
      <c r="O16" s="14">
        <v>1.0</v>
      </c>
      <c r="P16" s="14">
        <v>2.0</v>
      </c>
      <c r="Q16" s="14">
        <v>8.0</v>
      </c>
      <c r="R16" s="14">
        <v>2020.0</v>
      </c>
      <c r="S16" s="14">
        <v>14933.0</v>
      </c>
      <c r="T16" s="14">
        <v>1.0</v>
      </c>
      <c r="X16" s="50">
        <f t="shared" si="3"/>
        <v>5</v>
      </c>
      <c r="Y16" s="5">
        <f t="shared" si="1"/>
        <v>35</v>
      </c>
      <c r="Z16" s="5" t="str">
        <f t="shared" si="2"/>
        <v/>
      </c>
    </row>
    <row r="17">
      <c r="C17" s="6">
        <v>11.0</v>
      </c>
      <c r="D17" s="5">
        <v>60.0</v>
      </c>
      <c r="E17" s="5">
        <v>11.0</v>
      </c>
      <c r="F17" s="5">
        <v>4.0</v>
      </c>
      <c r="G17" s="5">
        <v>1917.0</v>
      </c>
      <c r="H17" s="5">
        <v>121000.0</v>
      </c>
      <c r="I17" s="5">
        <v>181537.0</v>
      </c>
      <c r="J17" s="5">
        <v>1.0</v>
      </c>
      <c r="L17" s="6">
        <v>11.0</v>
      </c>
      <c r="M17" s="14">
        <v>1200.0</v>
      </c>
      <c r="N17" s="14">
        <v>25.0</v>
      </c>
      <c r="O17" s="14">
        <v>1.0</v>
      </c>
      <c r="P17" s="14">
        <v>7.0</v>
      </c>
      <c r="Q17" s="14">
        <v>7.0</v>
      </c>
      <c r="R17" s="14">
        <v>2020.0</v>
      </c>
      <c r="S17" s="14">
        <v>14626.0</v>
      </c>
      <c r="T17" s="14">
        <v>1.0</v>
      </c>
      <c r="X17" s="50">
        <f t="shared" si="3"/>
        <v>25</v>
      </c>
      <c r="Y17" s="5" t="str">
        <f t="shared" si="1"/>
        <v/>
      </c>
      <c r="Z17" s="5" t="str">
        <f t="shared" si="2"/>
        <v/>
      </c>
    </row>
    <row r="18">
      <c r="C18" s="6">
        <v>12.0</v>
      </c>
      <c r="D18" s="5">
        <v>65.0</v>
      </c>
      <c r="E18" s="5">
        <v>24.0</v>
      </c>
      <c r="F18" s="5">
        <v>2.0</v>
      </c>
      <c r="G18" s="5">
        <v>2016.0</v>
      </c>
      <c r="H18" s="5">
        <v>131000.0</v>
      </c>
      <c r="I18" s="5">
        <v>155644.0</v>
      </c>
      <c r="J18" s="5">
        <v>1.0</v>
      </c>
      <c r="L18" s="6">
        <v>12.0</v>
      </c>
      <c r="M18" s="14">
        <v>1300.0</v>
      </c>
      <c r="N18" s="14">
        <v>5.0</v>
      </c>
      <c r="O18" s="14">
        <v>3.0</v>
      </c>
      <c r="P18" s="14">
        <v>15.0</v>
      </c>
      <c r="Q18" s="14">
        <v>12.0</v>
      </c>
      <c r="R18" s="14">
        <v>2021.0</v>
      </c>
      <c r="S18" s="14">
        <v>17531.0</v>
      </c>
      <c r="T18" s="14">
        <v>1.0</v>
      </c>
      <c r="X18" s="50">
        <f t="shared" si="3"/>
        <v>100</v>
      </c>
      <c r="Y18" s="5" t="str">
        <f t="shared" si="1"/>
        <v/>
      </c>
      <c r="Z18" s="5" t="str">
        <f t="shared" si="2"/>
        <v/>
      </c>
    </row>
    <row r="19">
      <c r="C19" s="6">
        <v>13.0</v>
      </c>
      <c r="D19" s="5">
        <v>70.0</v>
      </c>
      <c r="E19" s="5">
        <v>26.0</v>
      </c>
      <c r="F19" s="5">
        <v>7.0</v>
      </c>
      <c r="G19" s="5">
        <v>1960.0</v>
      </c>
      <c r="H19" s="5">
        <v>141000.0</v>
      </c>
      <c r="I19" s="5">
        <v>185800.0</v>
      </c>
      <c r="J19" s="5">
        <v>1.0</v>
      </c>
      <c r="L19" s="6">
        <v>13.0</v>
      </c>
      <c r="M19" s="14">
        <v>1400.0</v>
      </c>
      <c r="N19" s="14">
        <v>100.0</v>
      </c>
      <c r="O19" s="14">
        <v>3.0</v>
      </c>
      <c r="P19" s="14">
        <v>24.0</v>
      </c>
      <c r="Q19" s="14">
        <v>12.0</v>
      </c>
      <c r="R19" s="14">
        <v>2024.0</v>
      </c>
      <c r="S19" s="14">
        <v>15017.0</v>
      </c>
      <c r="T19" s="14">
        <v>1.0</v>
      </c>
      <c r="X19" s="50">
        <f t="shared" si="3"/>
        <v>5</v>
      </c>
      <c r="Y19" s="5" t="str">
        <f t="shared" si="1"/>
        <v/>
      </c>
      <c r="Z19" s="5" t="str">
        <f t="shared" si="2"/>
        <v/>
      </c>
    </row>
    <row r="20">
      <c r="C20" s="6">
        <v>14.0</v>
      </c>
      <c r="D20" s="5">
        <v>75.0</v>
      </c>
      <c r="E20" s="5">
        <v>8.0</v>
      </c>
      <c r="F20" s="5">
        <v>12.0</v>
      </c>
      <c r="G20" s="5">
        <v>1962.0</v>
      </c>
      <c r="H20" s="5">
        <v>151000.0</v>
      </c>
      <c r="I20" s="5">
        <v>114513.0</v>
      </c>
      <c r="J20" s="5">
        <v>1.0</v>
      </c>
      <c r="L20" s="6">
        <v>14.0</v>
      </c>
      <c r="M20" s="14">
        <v>1500.0</v>
      </c>
      <c r="N20" s="14">
        <v>35.0</v>
      </c>
      <c r="O20" s="14">
        <v>3.0</v>
      </c>
      <c r="P20" s="14">
        <v>26.0</v>
      </c>
      <c r="Q20" s="14">
        <v>9.0</v>
      </c>
      <c r="R20" s="14">
        <v>2022.0</v>
      </c>
      <c r="S20" s="14">
        <v>15520.0</v>
      </c>
      <c r="T20" s="14">
        <v>1.0</v>
      </c>
      <c r="X20" s="50">
        <f t="shared" si="3"/>
        <v>35</v>
      </c>
      <c r="Y20" s="5" t="str">
        <f t="shared" si="1"/>
        <v/>
      </c>
      <c r="Z20" s="5" t="str">
        <f t="shared" si="2"/>
        <v/>
      </c>
    </row>
    <row r="21">
      <c r="C21" s="6">
        <v>15.0</v>
      </c>
      <c r="D21" s="5">
        <v>80.0</v>
      </c>
      <c r="E21" s="5">
        <v>30.0</v>
      </c>
      <c r="F21" s="5">
        <v>1.0</v>
      </c>
      <c r="G21" s="5">
        <v>1914.0</v>
      </c>
      <c r="H21" s="5">
        <v>161000.0</v>
      </c>
      <c r="I21" s="5">
        <v>143818.0</v>
      </c>
      <c r="J21" s="5">
        <v>1.0</v>
      </c>
      <c r="L21" s="6">
        <v>15.0</v>
      </c>
      <c r="M21" s="14">
        <v>1600.0</v>
      </c>
      <c r="N21" s="14">
        <v>25.0</v>
      </c>
      <c r="O21" s="14">
        <v>3.0</v>
      </c>
      <c r="P21" s="14">
        <v>13.0</v>
      </c>
      <c r="Q21" s="14">
        <v>12.0</v>
      </c>
      <c r="R21" s="14">
        <v>2020.0</v>
      </c>
      <c r="S21" s="14">
        <v>15715.0</v>
      </c>
      <c r="T21" s="14">
        <v>1.0</v>
      </c>
      <c r="X21" s="50">
        <f t="shared" si="3"/>
        <v>25</v>
      </c>
      <c r="Y21" s="5" t="str">
        <f t="shared" si="1"/>
        <v/>
      </c>
      <c r="Z21" s="5" t="str">
        <f t="shared" si="2"/>
        <v/>
      </c>
    </row>
    <row r="22">
      <c r="C22" s="6">
        <v>16.0</v>
      </c>
      <c r="D22" s="5">
        <v>85.0</v>
      </c>
      <c r="E22" s="5">
        <v>11.0</v>
      </c>
      <c r="F22" s="5">
        <v>2.0</v>
      </c>
      <c r="G22" s="5">
        <v>1999.0</v>
      </c>
      <c r="H22" s="5">
        <v>171000.0</v>
      </c>
      <c r="I22" s="5">
        <v>158903.0</v>
      </c>
      <c r="J22" s="5">
        <v>1.0</v>
      </c>
      <c r="L22" s="6">
        <v>16.0</v>
      </c>
      <c r="M22" s="14">
        <v>1700.0</v>
      </c>
      <c r="N22" s="14">
        <v>35.0</v>
      </c>
      <c r="O22" s="14">
        <v>2.0</v>
      </c>
      <c r="P22" s="14">
        <v>24.0</v>
      </c>
      <c r="Q22" s="14">
        <v>12.0</v>
      </c>
      <c r="R22" s="14">
        <v>2021.0</v>
      </c>
      <c r="S22" s="14">
        <v>15740.0</v>
      </c>
      <c r="T22" s="14">
        <v>1.0</v>
      </c>
      <c r="X22" s="50">
        <f t="shared" si="3"/>
        <v>5</v>
      </c>
      <c r="Y22" s="5" t="str">
        <f t="shared" si="1"/>
        <v/>
      </c>
      <c r="Z22" s="5" t="str">
        <f t="shared" si="2"/>
        <v/>
      </c>
    </row>
    <row r="23">
      <c r="C23" s="6">
        <v>17.0</v>
      </c>
      <c r="D23" s="5">
        <v>90.0</v>
      </c>
      <c r="E23" s="5">
        <v>14.0</v>
      </c>
      <c r="F23" s="5">
        <v>6.0</v>
      </c>
      <c r="G23" s="5">
        <v>1938.0</v>
      </c>
      <c r="H23" s="5">
        <v>181000.0</v>
      </c>
      <c r="I23" s="5">
        <v>187577.0</v>
      </c>
      <c r="J23" s="5">
        <v>1.0</v>
      </c>
      <c r="L23" s="6">
        <v>17.0</v>
      </c>
      <c r="M23" s="14">
        <v>1800.0</v>
      </c>
      <c r="N23" s="14">
        <v>34.0</v>
      </c>
      <c r="O23" s="14">
        <v>3.0</v>
      </c>
      <c r="P23" s="14">
        <v>25.0</v>
      </c>
      <c r="Q23" s="14">
        <v>7.0</v>
      </c>
      <c r="R23" s="14">
        <v>2020.0</v>
      </c>
      <c r="S23" s="14">
        <v>14721.0</v>
      </c>
      <c r="T23" s="14">
        <v>1.0</v>
      </c>
      <c r="X23" s="50">
        <f t="shared" si="3"/>
        <v>100</v>
      </c>
      <c r="Y23" s="5" t="str">
        <f t="shared" si="1"/>
        <v/>
      </c>
      <c r="Z23" s="5" t="str">
        <f t="shared" si="2"/>
        <v/>
      </c>
    </row>
    <row r="24">
      <c r="C24" s="6">
        <v>18.0</v>
      </c>
      <c r="D24" s="5">
        <v>95.0</v>
      </c>
      <c r="E24" s="5">
        <v>2.0</v>
      </c>
      <c r="F24" s="5">
        <v>8.0</v>
      </c>
      <c r="G24" s="5">
        <v>1976.0</v>
      </c>
      <c r="H24" s="5">
        <v>191000.0</v>
      </c>
      <c r="I24" s="5">
        <v>159280.0</v>
      </c>
      <c r="J24" s="5">
        <v>1.0</v>
      </c>
      <c r="L24" s="6">
        <v>18.0</v>
      </c>
      <c r="M24" s="14">
        <v>1900.0</v>
      </c>
      <c r="N24" s="14">
        <v>25.0</v>
      </c>
      <c r="O24" s="14">
        <v>3.0</v>
      </c>
      <c r="P24" s="14">
        <v>20.0</v>
      </c>
      <c r="Q24" s="14">
        <v>12.0</v>
      </c>
      <c r="R24" s="14">
        <v>2023.0</v>
      </c>
      <c r="S24" s="14">
        <v>11362.0</v>
      </c>
      <c r="T24" s="14">
        <v>1.0</v>
      </c>
      <c r="X24" s="50">
        <f t="shared" si="3"/>
        <v>35</v>
      </c>
      <c r="Y24" s="5" t="str">
        <f t="shared" si="1"/>
        <v/>
      </c>
      <c r="Z24" s="5" t="str">
        <f t="shared" si="2"/>
        <v/>
      </c>
    </row>
    <row r="25">
      <c r="C25" s="6">
        <v>19.0</v>
      </c>
      <c r="D25" s="5">
        <v>100.0</v>
      </c>
      <c r="E25" s="5">
        <v>27.0</v>
      </c>
      <c r="F25" s="5">
        <v>3.0</v>
      </c>
      <c r="G25" s="5">
        <v>1941.0</v>
      </c>
      <c r="H25" s="5">
        <v>201000.0</v>
      </c>
      <c r="I25" s="5">
        <v>145867.0</v>
      </c>
      <c r="J25" s="5">
        <v>1.0</v>
      </c>
      <c r="L25" s="6">
        <v>19.0</v>
      </c>
      <c r="M25" s="14">
        <v>2000.0</v>
      </c>
      <c r="N25" s="14">
        <v>34.0</v>
      </c>
      <c r="O25" s="14">
        <v>3.0</v>
      </c>
      <c r="P25" s="14">
        <v>20.0</v>
      </c>
      <c r="Q25" s="14">
        <v>6.0</v>
      </c>
      <c r="R25" s="14">
        <v>2021.0</v>
      </c>
      <c r="S25" s="14">
        <v>11442.0</v>
      </c>
      <c r="T25" s="14">
        <v>1.0</v>
      </c>
      <c r="X25" s="50">
        <f t="shared" si="3"/>
        <v>25</v>
      </c>
      <c r="Y25" s="5" t="str">
        <f t="shared" si="1"/>
        <v/>
      </c>
      <c r="Z25" s="5" t="str">
        <f t="shared" si="2"/>
        <v/>
      </c>
    </row>
    <row r="26">
      <c r="X26" s="50">
        <f t="shared" si="3"/>
        <v>35</v>
      </c>
      <c r="Y26" s="5" t="str">
        <f t="shared" si="1"/>
        <v/>
      </c>
      <c r="Z26" s="5" t="str">
        <f t="shared" si="2"/>
        <v/>
      </c>
    </row>
    <row r="27">
      <c r="X27" s="50">
        <f t="shared" si="3"/>
        <v>34</v>
      </c>
      <c r="Y27" s="5" t="str">
        <f t="shared" si="1"/>
        <v/>
      </c>
      <c r="Z27" s="5" t="str">
        <f t="shared" si="2"/>
        <v/>
      </c>
    </row>
    <row r="28">
      <c r="M28" s="9" t="s">
        <v>9</v>
      </c>
      <c r="X28" s="50">
        <f t="shared" si="3"/>
        <v>25</v>
      </c>
      <c r="Y28" s="5" t="str">
        <f t="shared" si="1"/>
        <v/>
      </c>
      <c r="Z28" s="5" t="str">
        <f t="shared" si="2"/>
        <v/>
      </c>
    </row>
    <row r="29">
      <c r="D29" s="15" t="s">
        <v>7</v>
      </c>
      <c r="M29" s="13" t="s">
        <v>20</v>
      </c>
      <c r="X29" s="50">
        <f t="shared" si="3"/>
        <v>34</v>
      </c>
      <c r="Y29" s="5">
        <f t="shared" si="1"/>
        <v>100</v>
      </c>
      <c r="Z29" s="5">
        <f t="shared" si="2"/>
        <v>146867</v>
      </c>
    </row>
    <row r="30">
      <c r="D30" s="4" t="s">
        <v>20</v>
      </c>
      <c r="M30" s="14">
        <f>M6</f>
        <v>100</v>
      </c>
    </row>
    <row r="31">
      <c r="D31" s="5">
        <f>+D6</f>
        <v>5</v>
      </c>
      <c r="M31" s="14">
        <f>N6</f>
        <v>5</v>
      </c>
    </row>
    <row r="32">
      <c r="D32" s="16">
        <f>+E6</f>
        <v>24</v>
      </c>
      <c r="M32" s="14">
        <f>O6</f>
        <v>3</v>
      </c>
    </row>
    <row r="33">
      <c r="D33" s="16">
        <f>+F6</f>
        <v>12</v>
      </c>
      <c r="M33" s="14">
        <f>P6</f>
        <v>8</v>
      </c>
    </row>
    <row r="34">
      <c r="D34" s="16">
        <f>+G6</f>
        <v>1924</v>
      </c>
      <c r="M34" s="14">
        <f>Q6</f>
        <v>10</v>
      </c>
    </row>
    <row r="35">
      <c r="D35" s="16">
        <f>+H6</f>
        <v>11000</v>
      </c>
      <c r="M35" s="14">
        <f>R6</f>
        <v>2020</v>
      </c>
    </row>
    <row r="36">
      <c r="D36" s="16">
        <f>+I6</f>
        <v>166689</v>
      </c>
      <c r="M36" s="14">
        <f>S6</f>
        <v>19400</v>
      </c>
    </row>
    <row r="37">
      <c r="D37" s="16">
        <f>+D7</f>
        <v>10</v>
      </c>
      <c r="M37" s="14">
        <f>M7</f>
        <v>200</v>
      </c>
    </row>
    <row r="38">
      <c r="D38" s="16">
        <f>+E7</f>
        <v>25</v>
      </c>
      <c r="M38" s="14">
        <f>N7</f>
        <v>25</v>
      </c>
    </row>
    <row r="39">
      <c r="D39" s="16">
        <f>+F7</f>
        <v>2</v>
      </c>
      <c r="M39" s="14">
        <f>O7</f>
        <v>1</v>
      </c>
    </row>
    <row r="40">
      <c r="D40" s="16">
        <f>+G7</f>
        <v>1911</v>
      </c>
      <c r="M40" s="14">
        <f>P7</f>
        <v>21</v>
      </c>
    </row>
    <row r="41">
      <c r="D41" s="16">
        <f>+H7</f>
        <v>21000</v>
      </c>
      <c r="M41" s="14">
        <f>Q7</f>
        <v>9</v>
      </c>
    </row>
    <row r="42">
      <c r="D42" s="16">
        <f>+I7</f>
        <v>151990</v>
      </c>
      <c r="M42" s="14">
        <f>R7</f>
        <v>2024</v>
      </c>
    </row>
    <row r="43">
      <c r="D43" s="16">
        <f>+D8</f>
        <v>15</v>
      </c>
      <c r="M43" s="14">
        <f>S7</f>
        <v>16991</v>
      </c>
    </row>
    <row r="44">
      <c r="D44" s="16">
        <f>+E8</f>
        <v>31</v>
      </c>
      <c r="M44" s="14">
        <f>M8</f>
        <v>300</v>
      </c>
    </row>
    <row r="45">
      <c r="D45" s="16">
        <f>+F8</f>
        <v>1</v>
      </c>
      <c r="M45" s="14">
        <f>N8</f>
        <v>5</v>
      </c>
    </row>
    <row r="46">
      <c r="D46" s="16">
        <f>+G8</f>
        <v>2024</v>
      </c>
      <c r="M46" s="14">
        <f>O8</f>
        <v>3</v>
      </c>
    </row>
    <row r="47">
      <c r="D47" s="16">
        <f>+H8</f>
        <v>31000</v>
      </c>
      <c r="M47" s="14">
        <f>P8</f>
        <v>28</v>
      </c>
    </row>
    <row r="48">
      <c r="D48" s="16">
        <f>+I8</f>
        <v>155022</v>
      </c>
      <c r="M48" s="14">
        <f>Q8</f>
        <v>3</v>
      </c>
    </row>
    <row r="49">
      <c r="D49" s="16">
        <f>+D9</f>
        <v>20</v>
      </c>
      <c r="M49" s="14">
        <f>R8</f>
        <v>2021</v>
      </c>
    </row>
    <row r="50">
      <c r="D50" s="16">
        <f>+E9</f>
        <v>26</v>
      </c>
      <c r="M50" s="14">
        <f>S8</f>
        <v>10242</v>
      </c>
    </row>
    <row r="51">
      <c r="D51" s="16">
        <f>+F9</f>
        <v>2</v>
      </c>
      <c r="M51" s="14">
        <f>M9</f>
        <v>400</v>
      </c>
    </row>
    <row r="52">
      <c r="D52" s="16">
        <f>+G9</f>
        <v>1974</v>
      </c>
      <c r="M52" s="14">
        <f>N9</f>
        <v>100</v>
      </c>
    </row>
    <row r="53">
      <c r="D53" s="16">
        <f>+H9</f>
        <v>41000</v>
      </c>
      <c r="M53" s="14">
        <f>O9</f>
        <v>1</v>
      </c>
    </row>
    <row r="54">
      <c r="D54" s="16">
        <f>+I9</f>
        <v>150194</v>
      </c>
      <c r="M54" s="14">
        <f>P9</f>
        <v>27</v>
      </c>
    </row>
    <row r="55">
      <c r="D55" s="16">
        <f>+D10</f>
        <v>25</v>
      </c>
      <c r="M55" s="14">
        <f>Q9</f>
        <v>1</v>
      </c>
    </row>
    <row r="56">
      <c r="D56" s="16">
        <f>+E10</f>
        <v>14</v>
      </c>
      <c r="M56" s="14">
        <f>R9</f>
        <v>2023</v>
      </c>
    </row>
    <row r="57">
      <c r="D57" s="16">
        <f>+F10</f>
        <v>4</v>
      </c>
      <c r="M57" s="14">
        <f>S9</f>
        <v>13588</v>
      </c>
    </row>
    <row r="58">
      <c r="D58" s="16">
        <f>+G10</f>
        <v>1966</v>
      </c>
      <c r="M58" s="14">
        <f>M10</f>
        <v>500</v>
      </c>
    </row>
    <row r="59">
      <c r="D59" s="16">
        <f>+H10</f>
        <v>51000</v>
      </c>
      <c r="M59" s="14">
        <f>N10</f>
        <v>5</v>
      </c>
    </row>
    <row r="60">
      <c r="D60" s="16">
        <f>+I10</f>
        <v>106556</v>
      </c>
      <c r="M60" s="14">
        <f>O10</f>
        <v>3</v>
      </c>
    </row>
    <row r="61">
      <c r="D61" s="16">
        <f>+D11</f>
        <v>30</v>
      </c>
      <c r="M61" s="14">
        <f>P10</f>
        <v>27</v>
      </c>
    </row>
    <row r="62">
      <c r="D62" s="16">
        <f>+E11</f>
        <v>20</v>
      </c>
      <c r="M62" s="14">
        <f>Q10</f>
        <v>2</v>
      </c>
    </row>
    <row r="63">
      <c r="D63" s="16">
        <f>+F11</f>
        <v>5</v>
      </c>
      <c r="M63" s="14">
        <f>R10</f>
        <v>2021</v>
      </c>
    </row>
    <row r="64">
      <c r="D64" s="16">
        <f>+G11</f>
        <v>1986</v>
      </c>
      <c r="M64" s="14">
        <f>S10</f>
        <v>15003</v>
      </c>
    </row>
    <row r="65">
      <c r="D65" s="16">
        <f>+H11</f>
        <v>61000</v>
      </c>
      <c r="M65" s="14">
        <f>M11</f>
        <v>600</v>
      </c>
    </row>
    <row r="66">
      <c r="D66" s="16">
        <f>+I11</f>
        <v>188906</v>
      </c>
      <c r="M66" s="14">
        <f>N11</f>
        <v>35</v>
      </c>
    </row>
    <row r="67">
      <c r="D67" s="16">
        <f>+D12</f>
        <v>35</v>
      </c>
      <c r="M67" s="14">
        <f>O11</f>
        <v>3</v>
      </c>
    </row>
    <row r="68">
      <c r="D68" s="16">
        <f>+E12</f>
        <v>16</v>
      </c>
      <c r="M68" s="14">
        <f>P11</f>
        <v>2</v>
      </c>
    </row>
    <row r="69">
      <c r="D69" s="16">
        <f>+F12</f>
        <v>7</v>
      </c>
      <c r="M69" s="14">
        <f>Q11</f>
        <v>11</v>
      </c>
    </row>
    <row r="70">
      <c r="D70" s="16">
        <f>+G12</f>
        <v>1935</v>
      </c>
      <c r="M70" s="14">
        <f>R11</f>
        <v>2021</v>
      </c>
    </row>
    <row r="71">
      <c r="D71" s="16">
        <f>+H12</f>
        <v>71000</v>
      </c>
      <c r="M71" s="14">
        <f>S11</f>
        <v>13799</v>
      </c>
    </row>
    <row r="72">
      <c r="D72" s="16">
        <f>+I12</f>
        <v>109036</v>
      </c>
      <c r="M72" s="14">
        <f>M12</f>
        <v>700</v>
      </c>
    </row>
    <row r="73">
      <c r="D73" s="16">
        <f>+D13</f>
        <v>40</v>
      </c>
      <c r="M73" s="14">
        <f>N12</f>
        <v>5</v>
      </c>
    </row>
    <row r="74">
      <c r="D74" s="16">
        <f>+E13</f>
        <v>28</v>
      </c>
      <c r="M74" s="14">
        <f>O12</f>
        <v>1</v>
      </c>
    </row>
    <row r="75">
      <c r="D75" s="16">
        <f>+F13</f>
        <v>3</v>
      </c>
      <c r="M75" s="14">
        <f>P12</f>
        <v>23</v>
      </c>
    </row>
    <row r="76">
      <c r="D76" s="16">
        <f>+G13</f>
        <v>1935</v>
      </c>
      <c r="M76" s="14">
        <f>Q12</f>
        <v>9</v>
      </c>
    </row>
    <row r="77">
      <c r="D77" s="16">
        <f>+H13</f>
        <v>81000</v>
      </c>
      <c r="M77" s="14">
        <f>R12</f>
        <v>2024</v>
      </c>
    </row>
    <row r="78">
      <c r="D78" s="16">
        <f>+I13</f>
        <v>150219</v>
      </c>
      <c r="M78" s="14">
        <f>S12</f>
        <v>12336</v>
      </c>
    </row>
    <row r="79">
      <c r="D79" s="16">
        <f>+D14</f>
        <v>45</v>
      </c>
      <c r="M79" s="14">
        <f>M13</f>
        <v>800</v>
      </c>
    </row>
    <row r="80">
      <c r="D80" s="16">
        <f>+E14</f>
        <v>3</v>
      </c>
      <c r="M80" s="14">
        <f>N13</f>
        <v>25</v>
      </c>
    </row>
    <row r="81">
      <c r="D81" s="16">
        <f>+F14</f>
        <v>10</v>
      </c>
      <c r="M81" s="14">
        <f>O13</f>
        <v>3</v>
      </c>
    </row>
    <row r="82">
      <c r="D82" s="16">
        <f>+G14</f>
        <v>2023</v>
      </c>
      <c r="M82" s="14">
        <f>P13</f>
        <v>20</v>
      </c>
    </row>
    <row r="83">
      <c r="D83" s="16">
        <f>+H14</f>
        <v>91000</v>
      </c>
      <c r="M83" s="14">
        <f>Q13</f>
        <v>2</v>
      </c>
    </row>
    <row r="84">
      <c r="D84" s="16">
        <f>+I14</f>
        <v>163098</v>
      </c>
      <c r="M84" s="14">
        <f>R13</f>
        <v>2020</v>
      </c>
    </row>
    <row r="85">
      <c r="D85" s="16">
        <f>+D15</f>
        <v>50</v>
      </c>
      <c r="M85" s="14">
        <f>S13</f>
        <v>12680</v>
      </c>
    </row>
    <row r="86">
      <c r="D86" s="16">
        <f>+E15</f>
        <v>4</v>
      </c>
      <c r="M86" s="14">
        <f>M14</f>
        <v>900</v>
      </c>
    </row>
    <row r="87">
      <c r="D87" s="16">
        <f>+F15</f>
        <v>10</v>
      </c>
      <c r="M87" s="14">
        <f>N14</f>
        <v>100</v>
      </c>
    </row>
    <row r="88">
      <c r="D88" s="16">
        <f>+G15</f>
        <v>1941</v>
      </c>
      <c r="M88" s="14">
        <f>O14</f>
        <v>3</v>
      </c>
    </row>
    <row r="89">
      <c r="D89" s="16">
        <f>+H15</f>
        <v>101000</v>
      </c>
      <c r="M89" s="14">
        <f>P14</f>
        <v>13</v>
      </c>
    </row>
    <row r="90">
      <c r="D90" s="16">
        <f>+I15</f>
        <v>134884</v>
      </c>
      <c r="M90" s="14">
        <f>Q14</f>
        <v>6</v>
      </c>
    </row>
    <row r="91">
      <c r="D91" s="16">
        <f>+D16</f>
        <v>55</v>
      </c>
      <c r="M91" s="14">
        <f>R14</f>
        <v>2024</v>
      </c>
    </row>
    <row r="92">
      <c r="D92" s="16">
        <f>+E16</f>
        <v>5</v>
      </c>
      <c r="M92" s="14">
        <f>S14</f>
        <v>11137</v>
      </c>
    </row>
    <row r="93">
      <c r="D93" s="16">
        <f>+F16</f>
        <v>9</v>
      </c>
      <c r="M93" s="14">
        <f>M15</f>
        <v>1000</v>
      </c>
    </row>
    <row r="94">
      <c r="D94" s="16">
        <f>+G16</f>
        <v>1900</v>
      </c>
      <c r="M94" s="14">
        <f>N15</f>
        <v>5</v>
      </c>
    </row>
    <row r="95">
      <c r="D95" s="16">
        <f>+H16</f>
        <v>111000</v>
      </c>
      <c r="M95" s="14">
        <f>O15</f>
        <v>1</v>
      </c>
    </row>
    <row r="96">
      <c r="D96" s="16">
        <f>+I16</f>
        <v>186547</v>
      </c>
      <c r="M96" s="14">
        <f>P15</f>
        <v>17</v>
      </c>
    </row>
    <row r="97">
      <c r="D97" s="16">
        <f>+D17</f>
        <v>60</v>
      </c>
      <c r="M97" s="14">
        <f>Q15</f>
        <v>2</v>
      </c>
    </row>
    <row r="98">
      <c r="D98" s="16">
        <f>+E17</f>
        <v>11</v>
      </c>
      <c r="M98" s="14">
        <f>R15</f>
        <v>2022</v>
      </c>
    </row>
    <row r="99">
      <c r="D99" s="16">
        <f>+F17</f>
        <v>4</v>
      </c>
      <c r="M99" s="14">
        <f>S15</f>
        <v>18224</v>
      </c>
    </row>
    <row r="100">
      <c r="D100" s="16">
        <f>+G17</f>
        <v>1917</v>
      </c>
      <c r="M100" s="14">
        <f>M16</f>
        <v>1100</v>
      </c>
    </row>
    <row r="101">
      <c r="D101" s="16">
        <f>+H17</f>
        <v>121000</v>
      </c>
      <c r="M101" s="14">
        <f>N16</f>
        <v>35</v>
      </c>
    </row>
    <row r="102">
      <c r="D102" s="16">
        <f>+I17</f>
        <v>181537</v>
      </c>
      <c r="M102" s="14">
        <f>O16</f>
        <v>1</v>
      </c>
    </row>
    <row r="103">
      <c r="D103" s="16">
        <f>+D18</f>
        <v>65</v>
      </c>
      <c r="M103" s="14">
        <f>P16</f>
        <v>2</v>
      </c>
    </row>
    <row r="104">
      <c r="D104" s="16">
        <f>+E18</f>
        <v>24</v>
      </c>
      <c r="M104" s="14">
        <f>Q16</f>
        <v>8</v>
      </c>
    </row>
    <row r="105">
      <c r="D105" s="16">
        <f>+F18</f>
        <v>2</v>
      </c>
      <c r="M105" s="14">
        <f>R16</f>
        <v>2020</v>
      </c>
    </row>
    <row r="106">
      <c r="D106" s="16">
        <f>+G18</f>
        <v>2016</v>
      </c>
      <c r="M106" s="14">
        <f>S16</f>
        <v>14933</v>
      </c>
    </row>
    <row r="107">
      <c r="D107" s="16">
        <f>+H18</f>
        <v>131000</v>
      </c>
      <c r="M107" s="14">
        <f>M17</f>
        <v>1200</v>
      </c>
    </row>
    <row r="108">
      <c r="D108" s="16">
        <f>+I18</f>
        <v>155644</v>
      </c>
      <c r="M108" s="14">
        <f>N17</f>
        <v>25</v>
      </c>
    </row>
    <row r="109">
      <c r="D109" s="16">
        <f>+D19</f>
        <v>70</v>
      </c>
      <c r="M109" s="14">
        <f>O17</f>
        <v>1</v>
      </c>
    </row>
    <row r="110">
      <c r="D110" s="16">
        <f>+E19</f>
        <v>26</v>
      </c>
      <c r="M110" s="14">
        <f>P17</f>
        <v>7</v>
      </c>
    </row>
    <row r="111">
      <c r="D111" s="16">
        <f>+F19</f>
        <v>7</v>
      </c>
      <c r="M111" s="14">
        <f>Q17</f>
        <v>7</v>
      </c>
    </row>
    <row r="112">
      <c r="D112" s="16">
        <f>+G19</f>
        <v>1960</v>
      </c>
      <c r="M112" s="14">
        <f>R17</f>
        <v>2020</v>
      </c>
    </row>
    <row r="113">
      <c r="D113" s="16">
        <f>+H19</f>
        <v>141000</v>
      </c>
      <c r="M113" s="14">
        <f>S17</f>
        <v>14626</v>
      </c>
    </row>
    <row r="114">
      <c r="D114" s="16">
        <f>+I19</f>
        <v>185800</v>
      </c>
      <c r="M114" s="14">
        <f>M18</f>
        <v>1300</v>
      </c>
    </row>
    <row r="115">
      <c r="D115" s="16">
        <f>+D20</f>
        <v>75</v>
      </c>
      <c r="M115" s="14">
        <f>N18</f>
        <v>5</v>
      </c>
    </row>
    <row r="116">
      <c r="D116" s="16">
        <f>+E20</f>
        <v>8</v>
      </c>
      <c r="M116" s="14">
        <f>O18</f>
        <v>3</v>
      </c>
    </row>
    <row r="117">
      <c r="D117" s="16">
        <f>+F20</f>
        <v>12</v>
      </c>
      <c r="M117" s="14">
        <f>P18</f>
        <v>15</v>
      </c>
    </row>
    <row r="118">
      <c r="D118" s="16">
        <f>+G20</f>
        <v>1962</v>
      </c>
      <c r="M118" s="14">
        <f>Q18</f>
        <v>12</v>
      </c>
    </row>
    <row r="119">
      <c r="D119" s="16">
        <f>+H20</f>
        <v>151000</v>
      </c>
      <c r="M119" s="14">
        <f>R18</f>
        <v>2021</v>
      </c>
    </row>
    <row r="120">
      <c r="D120" s="16">
        <f>+I20</f>
        <v>114513</v>
      </c>
      <c r="M120" s="14">
        <f>S18</f>
        <v>17531</v>
      </c>
    </row>
    <row r="121">
      <c r="D121" s="16">
        <f>+D21</f>
        <v>80</v>
      </c>
      <c r="M121" s="14">
        <f>M19</f>
        <v>1400</v>
      </c>
    </row>
    <row r="122">
      <c r="D122" s="16">
        <f>+E21</f>
        <v>30</v>
      </c>
      <c r="M122" s="14">
        <f>N19</f>
        <v>100</v>
      </c>
    </row>
    <row r="123">
      <c r="D123" s="16">
        <f>+F21</f>
        <v>1</v>
      </c>
      <c r="M123" s="14">
        <f>O19</f>
        <v>3</v>
      </c>
    </row>
    <row r="124">
      <c r="D124" s="16">
        <f>+G21</f>
        <v>1914</v>
      </c>
      <c r="M124" s="14">
        <f>P19</f>
        <v>24</v>
      </c>
    </row>
    <row r="125">
      <c r="D125" s="16">
        <f>+H21</f>
        <v>161000</v>
      </c>
      <c r="M125" s="14">
        <f>Q19</f>
        <v>12</v>
      </c>
    </row>
    <row r="126">
      <c r="D126" s="16">
        <f>+I21</f>
        <v>143818</v>
      </c>
      <c r="M126" s="14">
        <f>R19</f>
        <v>2024</v>
      </c>
    </row>
    <row r="127">
      <c r="D127" s="16">
        <f>+D22</f>
        <v>85</v>
      </c>
      <c r="M127" s="14">
        <f>S19</f>
        <v>15017</v>
      </c>
    </row>
    <row r="128">
      <c r="D128" s="16">
        <f>+E22</f>
        <v>11</v>
      </c>
      <c r="M128" s="14">
        <f>M20</f>
        <v>1500</v>
      </c>
    </row>
    <row r="129">
      <c r="D129" s="16">
        <f>+F22</f>
        <v>2</v>
      </c>
      <c r="M129" s="14">
        <f>N20</f>
        <v>35</v>
      </c>
    </row>
    <row r="130">
      <c r="D130" s="16">
        <f>+G22</f>
        <v>1999</v>
      </c>
      <c r="M130" s="14">
        <f>O20</f>
        <v>3</v>
      </c>
    </row>
    <row r="131">
      <c r="D131" s="16">
        <f>+H22</f>
        <v>171000</v>
      </c>
      <c r="M131" s="14">
        <f>P20</f>
        <v>26</v>
      </c>
    </row>
    <row r="132">
      <c r="D132" s="16">
        <f>+I22</f>
        <v>158903</v>
      </c>
      <c r="M132" s="14">
        <f>Q20</f>
        <v>9</v>
      </c>
    </row>
    <row r="133">
      <c r="D133" s="16">
        <f>+D23</f>
        <v>90</v>
      </c>
      <c r="M133" s="14">
        <f>R20</f>
        <v>2022</v>
      </c>
    </row>
    <row r="134">
      <c r="D134" s="16">
        <f>+E23</f>
        <v>14</v>
      </c>
      <c r="M134" s="14">
        <f>S20</f>
        <v>15520</v>
      </c>
    </row>
    <row r="135">
      <c r="D135" s="16">
        <f>+F23</f>
        <v>6</v>
      </c>
      <c r="M135" s="14">
        <f>M21</f>
        <v>1600</v>
      </c>
    </row>
    <row r="136">
      <c r="D136" s="16">
        <f>+G23</f>
        <v>1938</v>
      </c>
      <c r="M136" s="14">
        <f>N21</f>
        <v>25</v>
      </c>
    </row>
    <row r="137">
      <c r="D137" s="16">
        <f>+H23</f>
        <v>181000</v>
      </c>
      <c r="M137" s="14">
        <f>O21</f>
        <v>3</v>
      </c>
    </row>
    <row r="138">
      <c r="D138" s="16">
        <f>+I23</f>
        <v>187577</v>
      </c>
      <c r="M138" s="14">
        <f>P21</f>
        <v>13</v>
      </c>
    </row>
    <row r="139">
      <c r="D139" s="16">
        <f>+D24</f>
        <v>95</v>
      </c>
      <c r="M139" s="14">
        <f>Q21</f>
        <v>12</v>
      </c>
    </row>
    <row r="140">
      <c r="D140" s="16">
        <f>+E24</f>
        <v>2</v>
      </c>
      <c r="M140" s="14">
        <f>R21</f>
        <v>2020</v>
      </c>
    </row>
    <row r="141">
      <c r="D141" s="16">
        <f>+F24</f>
        <v>8</v>
      </c>
      <c r="M141" s="14">
        <f>S21</f>
        <v>15715</v>
      </c>
    </row>
    <row r="142">
      <c r="D142" s="16">
        <f>+G24</f>
        <v>1976</v>
      </c>
      <c r="M142" s="14">
        <f>M22</f>
        <v>1700</v>
      </c>
    </row>
    <row r="143">
      <c r="D143" s="16">
        <f>+H24</f>
        <v>191000</v>
      </c>
      <c r="M143" s="14">
        <f>N22</f>
        <v>35</v>
      </c>
    </row>
    <row r="144">
      <c r="D144" s="16">
        <f>+I24</f>
        <v>159280</v>
      </c>
      <c r="M144" s="14">
        <f>O22</f>
        <v>2</v>
      </c>
    </row>
    <row r="145">
      <c r="D145" s="16">
        <f>+D25</f>
        <v>100</v>
      </c>
      <c r="M145" s="14">
        <f>P22</f>
        <v>24</v>
      </c>
    </row>
    <row r="146">
      <c r="D146" s="16">
        <f>+E25</f>
        <v>27</v>
      </c>
      <c r="M146" s="14">
        <f>Q22</f>
        <v>12</v>
      </c>
    </row>
    <row r="147">
      <c r="D147" s="16">
        <f>+F25</f>
        <v>3</v>
      </c>
      <c r="M147" s="14">
        <f>R22</f>
        <v>2021</v>
      </c>
    </row>
    <row r="148">
      <c r="D148" s="16">
        <f>+G25</f>
        <v>1941</v>
      </c>
      <c r="M148" s="14">
        <f>S22</f>
        <v>15740</v>
      </c>
    </row>
    <row r="149">
      <c r="D149" s="16">
        <f>+H25</f>
        <v>201000</v>
      </c>
      <c r="M149" s="14">
        <f>M23</f>
        <v>1800</v>
      </c>
    </row>
    <row r="150">
      <c r="D150" s="16">
        <f>+I25</f>
        <v>145867</v>
      </c>
      <c r="M150" s="14">
        <f>N23</f>
        <v>34</v>
      </c>
    </row>
    <row r="151">
      <c r="M151" s="14">
        <f>O23</f>
        <v>3</v>
      </c>
    </row>
    <row r="152">
      <c r="M152" s="14">
        <f>P23</f>
        <v>25</v>
      </c>
    </row>
    <row r="153">
      <c r="M153" s="14">
        <f>Q23</f>
        <v>7</v>
      </c>
    </row>
    <row r="154">
      <c r="M154" s="14">
        <f>R23</f>
        <v>2020</v>
      </c>
    </row>
    <row r="155">
      <c r="M155" s="14">
        <f>S23</f>
        <v>14721</v>
      </c>
    </row>
    <row r="156">
      <c r="M156" s="14">
        <f>M24</f>
        <v>1900</v>
      </c>
    </row>
    <row r="157">
      <c r="M157" s="14">
        <f>N24</f>
        <v>25</v>
      </c>
    </row>
    <row r="158">
      <c r="M158" s="14">
        <f>O24</f>
        <v>3</v>
      </c>
    </row>
    <row r="159">
      <c r="M159" s="14">
        <f>P24</f>
        <v>20</v>
      </c>
    </row>
    <row r="160">
      <c r="M160" s="14">
        <f>Q24</f>
        <v>12</v>
      </c>
    </row>
    <row r="161">
      <c r="M161" s="14">
        <f>R24</f>
        <v>2023</v>
      </c>
    </row>
    <row r="162">
      <c r="M162" s="14">
        <f>S24</f>
        <v>11362</v>
      </c>
    </row>
    <row r="163">
      <c r="M163" s="14">
        <f>M25</f>
        <v>2000</v>
      </c>
    </row>
    <row r="164">
      <c r="M164" s="14">
        <f>N25</f>
        <v>34</v>
      </c>
    </row>
    <row r="165">
      <c r="M165" s="14">
        <f>O25</f>
        <v>3</v>
      </c>
    </row>
    <row r="166">
      <c r="M166" s="14">
        <f>P25</f>
        <v>20</v>
      </c>
    </row>
    <row r="167">
      <c r="M167" s="14">
        <f>Q25</f>
        <v>6</v>
      </c>
    </row>
    <row r="168">
      <c r="M168" s="14">
        <f>R25</f>
        <v>2021</v>
      </c>
    </row>
    <row r="169">
      <c r="M169" s="14">
        <f>S25</f>
        <v>11442</v>
      </c>
    </row>
  </sheetData>
  <mergeCells count="2">
    <mergeCell ref="E4:G4"/>
    <mergeCell ref="P4:R4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4.38"/>
    <col customWidth="1" min="13" max="13" width="14.13"/>
    <col customWidth="1" min="14" max="14" width="14.38"/>
    <col customWidth="1" min="15" max="15" width="15.88"/>
    <col customWidth="1" min="17" max="17" width="13.25"/>
    <col customWidth="1" min="19" max="19" width="13.25"/>
  </cols>
  <sheetData>
    <row r="3">
      <c r="D3" s="9" t="s">
        <v>7</v>
      </c>
    </row>
    <row r="4">
      <c r="E4" s="1" t="s">
        <v>0</v>
      </c>
      <c r="F4" s="2"/>
      <c r="G4" s="3"/>
      <c r="M4" s="9" t="s">
        <v>9</v>
      </c>
      <c r="P4" s="11" t="s">
        <v>11</v>
      </c>
      <c r="Q4" s="2"/>
      <c r="R4" s="3"/>
    </row>
    <row r="5">
      <c r="C5" s="12" t="s">
        <v>12</v>
      </c>
      <c r="D5" s="4" t="s">
        <v>13</v>
      </c>
      <c r="E5" s="4" t="s">
        <v>1</v>
      </c>
      <c r="F5" s="4" t="s">
        <v>2</v>
      </c>
      <c r="G5" s="4" t="s">
        <v>3</v>
      </c>
      <c r="H5" s="4" t="s">
        <v>4</v>
      </c>
      <c r="I5" s="4" t="s">
        <v>14</v>
      </c>
      <c r="J5" s="4" t="s">
        <v>15</v>
      </c>
      <c r="L5" s="12" t="s">
        <v>12</v>
      </c>
      <c r="M5" s="13" t="s">
        <v>16</v>
      </c>
      <c r="N5" s="13" t="s">
        <v>17</v>
      </c>
      <c r="O5" s="13" t="s">
        <v>18</v>
      </c>
      <c r="P5" s="13" t="s">
        <v>1</v>
      </c>
      <c r="Q5" s="13" t="s">
        <v>2</v>
      </c>
      <c r="R5" s="13" t="s">
        <v>3</v>
      </c>
      <c r="S5" s="13" t="s">
        <v>19</v>
      </c>
      <c r="T5" s="13" t="s">
        <v>15</v>
      </c>
    </row>
    <row r="6">
      <c r="C6" s="6">
        <v>0.0</v>
      </c>
      <c r="D6" s="5">
        <v>5.0</v>
      </c>
      <c r="E6" s="5">
        <v>24.0</v>
      </c>
      <c r="F6" s="5">
        <v>8.0</v>
      </c>
      <c r="G6" s="5">
        <v>1924.0</v>
      </c>
      <c r="H6" s="5">
        <v>11000.0</v>
      </c>
      <c r="I6" s="5">
        <v>166689.0</v>
      </c>
      <c r="J6" s="5">
        <v>1.0</v>
      </c>
      <c r="L6" s="6">
        <v>0.0</v>
      </c>
      <c r="M6" s="14">
        <v>100.0</v>
      </c>
      <c r="N6" s="14">
        <v>5.0</v>
      </c>
      <c r="O6" s="14">
        <v>3.0</v>
      </c>
      <c r="P6" s="14">
        <v>8.0</v>
      </c>
      <c r="Q6" s="14">
        <v>10.0</v>
      </c>
      <c r="R6" s="14">
        <v>2020.0</v>
      </c>
      <c r="S6" s="14">
        <v>19400.0</v>
      </c>
      <c r="T6" s="14">
        <v>1.0</v>
      </c>
    </row>
    <row r="7">
      <c r="C7" s="6">
        <v>1.0</v>
      </c>
      <c r="D7" s="5">
        <v>10.0</v>
      </c>
      <c r="E7" s="5">
        <v>25.0</v>
      </c>
      <c r="F7" s="5">
        <v>2.0</v>
      </c>
      <c r="G7" s="5">
        <v>1911.0</v>
      </c>
      <c r="H7" s="5">
        <v>21000.0</v>
      </c>
      <c r="I7" s="5">
        <v>151990.0</v>
      </c>
      <c r="J7" s="5">
        <v>1.0</v>
      </c>
      <c r="L7" s="6">
        <v>1.0</v>
      </c>
      <c r="M7" s="14">
        <v>200.0</v>
      </c>
      <c r="N7" s="14">
        <v>25.0</v>
      </c>
      <c r="O7" s="14">
        <v>1.0</v>
      </c>
      <c r="P7" s="14">
        <v>21.0</v>
      </c>
      <c r="Q7" s="14">
        <v>9.0</v>
      </c>
      <c r="R7" s="14">
        <v>2024.0</v>
      </c>
      <c r="S7" s="14">
        <v>16991.0</v>
      </c>
      <c r="T7" s="14">
        <v>1.0</v>
      </c>
    </row>
    <row r="8">
      <c r="C8" s="6">
        <v>2.0</v>
      </c>
      <c r="D8" s="5">
        <v>15.0</v>
      </c>
      <c r="E8" s="5">
        <v>31.0</v>
      </c>
      <c r="F8" s="5">
        <v>1.0</v>
      </c>
      <c r="G8" s="5">
        <v>2024.0</v>
      </c>
      <c r="H8" s="5">
        <v>31000.0</v>
      </c>
      <c r="I8" s="5">
        <v>155022.0</v>
      </c>
      <c r="J8" s="5">
        <v>1.0</v>
      </c>
      <c r="L8" s="6">
        <v>2.0</v>
      </c>
      <c r="M8" s="14">
        <v>300.0</v>
      </c>
      <c r="N8" s="14">
        <v>5.0</v>
      </c>
      <c r="O8" s="14">
        <v>3.0</v>
      </c>
      <c r="P8" s="14">
        <v>28.0</v>
      </c>
      <c r="Q8" s="14">
        <v>3.0</v>
      </c>
      <c r="R8" s="14">
        <v>2021.0</v>
      </c>
      <c r="S8" s="14">
        <v>10242.0</v>
      </c>
      <c r="T8" s="14">
        <v>1.0</v>
      </c>
      <c r="Z8" s="6" t="s">
        <v>67</v>
      </c>
    </row>
    <row r="9">
      <c r="C9" s="6">
        <v>3.0</v>
      </c>
      <c r="D9" s="5">
        <v>20.0</v>
      </c>
      <c r="E9" s="5">
        <v>26.0</v>
      </c>
      <c r="F9" s="5">
        <v>2.0</v>
      </c>
      <c r="G9" s="5">
        <v>1974.0</v>
      </c>
      <c r="H9" s="5">
        <v>41000.0</v>
      </c>
      <c r="I9" s="5">
        <v>150194.0</v>
      </c>
      <c r="J9" s="5">
        <v>1.0</v>
      </c>
      <c r="L9" s="6">
        <v>3.0</v>
      </c>
      <c r="M9" s="14">
        <v>400.0</v>
      </c>
      <c r="N9" s="14">
        <v>100.0</v>
      </c>
      <c r="O9" s="14">
        <v>1.0</v>
      </c>
      <c r="P9" s="14">
        <v>27.0</v>
      </c>
      <c r="Q9" s="14">
        <v>1.0</v>
      </c>
      <c r="R9" s="14">
        <v>2023.0</v>
      </c>
      <c r="S9" s="14">
        <v>13588.0</v>
      </c>
      <c r="T9" s="14">
        <v>1.0</v>
      </c>
      <c r="X9" s="13" t="s">
        <v>17</v>
      </c>
      <c r="Y9" s="4" t="s">
        <v>13</v>
      </c>
      <c r="Z9" s="4" t="s">
        <v>14</v>
      </c>
      <c r="AD9" s="6">
        <v>1.21</v>
      </c>
    </row>
    <row r="10">
      <c r="C10" s="6">
        <v>4.0</v>
      </c>
      <c r="D10" s="5">
        <v>25.0</v>
      </c>
      <c r="E10" s="5">
        <v>14.0</v>
      </c>
      <c r="F10" s="5">
        <v>4.0</v>
      </c>
      <c r="G10" s="5">
        <v>1966.0</v>
      </c>
      <c r="H10" s="5">
        <v>51000.0</v>
      </c>
      <c r="I10" s="5">
        <v>106556.0</v>
      </c>
      <c r="J10" s="5">
        <v>1.0</v>
      </c>
      <c r="L10" s="6">
        <v>4.0</v>
      </c>
      <c r="M10" s="14">
        <v>500.0</v>
      </c>
      <c r="N10" s="14">
        <v>5.0</v>
      </c>
      <c r="O10" s="14">
        <v>3.0</v>
      </c>
      <c r="P10" s="14">
        <v>27.0</v>
      </c>
      <c r="Q10" s="14">
        <v>2.0</v>
      </c>
      <c r="R10" s="14">
        <v>2021.0</v>
      </c>
      <c r="S10" s="14">
        <v>15003.0</v>
      </c>
      <c r="T10" s="14">
        <v>1.0</v>
      </c>
      <c r="X10" s="50">
        <f t="shared" ref="X10:X29" si="1">IF(N6&lt;&gt;"",N6,"")</f>
        <v>5</v>
      </c>
      <c r="Y10" s="5">
        <f t="shared" ref="Y10:Y29" si="2">OExtendido("Punto P","X10:X29","==",D6,D6,"")</f>
        <v>5</v>
      </c>
      <c r="Z10" s="5">
        <f t="shared" ref="Z10:Z29" si="3">OExtendido("Punto P","X10:X29","==",D6,IF(F6=8,(I6*0.21)+I6,""),"")</f>
        <v>201693.69</v>
      </c>
    </row>
    <row r="11">
      <c r="C11" s="6">
        <v>5.0</v>
      </c>
      <c r="D11" s="5">
        <v>30.0</v>
      </c>
      <c r="E11" s="5">
        <v>20.0</v>
      </c>
      <c r="F11" s="5">
        <v>5.0</v>
      </c>
      <c r="G11" s="5">
        <v>1986.0</v>
      </c>
      <c r="H11" s="5">
        <v>61000.0</v>
      </c>
      <c r="I11" s="5">
        <v>188906.0</v>
      </c>
      <c r="J11" s="5">
        <v>1.0</v>
      </c>
      <c r="L11" s="6">
        <v>5.0</v>
      </c>
      <c r="M11" s="14">
        <v>600.0</v>
      </c>
      <c r="N11" s="14">
        <v>35.0</v>
      </c>
      <c r="O11" s="14">
        <v>3.0</v>
      </c>
      <c r="P11" s="14">
        <v>2.0</v>
      </c>
      <c r="Q11" s="14">
        <v>11.0</v>
      </c>
      <c r="R11" s="14">
        <v>2021.0</v>
      </c>
      <c r="S11" s="14">
        <v>13799.0</v>
      </c>
      <c r="T11" s="14">
        <v>1.0</v>
      </c>
      <c r="X11" s="50">
        <f t="shared" si="1"/>
        <v>25</v>
      </c>
      <c r="Y11" s="5" t="str">
        <f t="shared" si="2"/>
        <v/>
      </c>
      <c r="Z11" s="5" t="str">
        <f t="shared" si="3"/>
        <v/>
      </c>
    </row>
    <row r="12">
      <c r="C12" s="6">
        <v>6.0</v>
      </c>
      <c r="D12" s="5">
        <v>35.0</v>
      </c>
      <c r="E12" s="5">
        <v>16.0</v>
      </c>
      <c r="F12" s="5">
        <v>7.0</v>
      </c>
      <c r="G12" s="5">
        <v>1935.0</v>
      </c>
      <c r="H12" s="5">
        <v>71000.0</v>
      </c>
      <c r="I12" s="5">
        <v>109036.0</v>
      </c>
      <c r="J12" s="5">
        <v>1.0</v>
      </c>
      <c r="L12" s="6">
        <v>6.0</v>
      </c>
      <c r="M12" s="14">
        <v>700.0</v>
      </c>
      <c r="N12" s="14">
        <v>5.0</v>
      </c>
      <c r="O12" s="14">
        <v>1.0</v>
      </c>
      <c r="P12" s="14">
        <v>23.0</v>
      </c>
      <c r="Q12" s="14">
        <v>9.0</v>
      </c>
      <c r="R12" s="14">
        <v>2024.0</v>
      </c>
      <c r="S12" s="14">
        <v>12336.0</v>
      </c>
      <c r="T12" s="14">
        <v>1.0</v>
      </c>
      <c r="X12" s="50">
        <f t="shared" si="1"/>
        <v>5</v>
      </c>
      <c r="Y12" s="5" t="str">
        <f t="shared" si="2"/>
        <v/>
      </c>
      <c r="Z12" s="5" t="str">
        <f t="shared" si="3"/>
        <v/>
      </c>
    </row>
    <row r="13">
      <c r="C13" s="6">
        <v>7.0</v>
      </c>
      <c r="D13" s="5">
        <v>40.0</v>
      </c>
      <c r="E13" s="5">
        <v>28.0</v>
      </c>
      <c r="F13" s="5">
        <v>3.0</v>
      </c>
      <c r="G13" s="5">
        <v>1935.0</v>
      </c>
      <c r="H13" s="5">
        <v>81000.0</v>
      </c>
      <c r="I13" s="5">
        <v>150219.0</v>
      </c>
      <c r="J13" s="5">
        <v>1.0</v>
      </c>
      <c r="L13" s="6">
        <v>7.0</v>
      </c>
      <c r="M13" s="14">
        <v>800.0</v>
      </c>
      <c r="N13" s="14">
        <v>25.0</v>
      </c>
      <c r="O13" s="14">
        <v>3.0</v>
      </c>
      <c r="P13" s="14">
        <v>20.0</v>
      </c>
      <c r="Q13" s="14">
        <v>2.0</v>
      </c>
      <c r="R13" s="14">
        <v>2020.0</v>
      </c>
      <c r="S13" s="14">
        <v>12680.0</v>
      </c>
      <c r="T13" s="14">
        <v>1.0</v>
      </c>
      <c r="X13" s="50">
        <f t="shared" si="1"/>
        <v>100</v>
      </c>
      <c r="Y13" s="5" t="str">
        <f t="shared" si="2"/>
        <v/>
      </c>
      <c r="Z13" s="5" t="str">
        <f t="shared" si="3"/>
        <v/>
      </c>
    </row>
    <row r="14">
      <c r="C14" s="6">
        <v>8.0</v>
      </c>
      <c r="D14" s="5">
        <v>45.0</v>
      </c>
      <c r="E14" s="5">
        <v>3.0</v>
      </c>
      <c r="F14" s="5">
        <v>10.0</v>
      </c>
      <c r="G14" s="5">
        <v>2023.0</v>
      </c>
      <c r="H14" s="5">
        <v>91000.0</v>
      </c>
      <c r="I14" s="5">
        <v>163098.0</v>
      </c>
      <c r="J14" s="5">
        <v>1.0</v>
      </c>
      <c r="L14" s="6">
        <v>8.0</v>
      </c>
      <c r="M14" s="14">
        <v>900.0</v>
      </c>
      <c r="N14" s="14">
        <v>100.0</v>
      </c>
      <c r="O14" s="14">
        <v>3.0</v>
      </c>
      <c r="P14" s="14">
        <v>13.0</v>
      </c>
      <c r="Q14" s="14">
        <v>6.0</v>
      </c>
      <c r="R14" s="14">
        <v>2024.0</v>
      </c>
      <c r="S14" s="14">
        <v>11137.0</v>
      </c>
      <c r="T14" s="14">
        <v>1.0</v>
      </c>
      <c r="X14" s="50">
        <f t="shared" si="1"/>
        <v>5</v>
      </c>
      <c r="Y14" s="5">
        <f t="shared" si="2"/>
        <v>25</v>
      </c>
      <c r="Z14" s="5" t="str">
        <f t="shared" si="3"/>
        <v/>
      </c>
    </row>
    <row r="15">
      <c r="C15" s="6">
        <v>9.0</v>
      </c>
      <c r="D15" s="5">
        <v>50.0</v>
      </c>
      <c r="E15" s="5">
        <v>4.0</v>
      </c>
      <c r="F15" s="5">
        <v>10.0</v>
      </c>
      <c r="G15" s="5">
        <v>1941.0</v>
      </c>
      <c r="H15" s="5">
        <v>101000.0</v>
      </c>
      <c r="I15" s="5">
        <v>134884.0</v>
      </c>
      <c r="J15" s="5">
        <v>1.0</v>
      </c>
      <c r="L15" s="6">
        <v>9.0</v>
      </c>
      <c r="M15" s="14">
        <v>1000.0</v>
      </c>
      <c r="N15" s="14">
        <v>5.0</v>
      </c>
      <c r="O15" s="14">
        <v>1.0</v>
      </c>
      <c r="P15" s="14">
        <v>17.0</v>
      </c>
      <c r="Q15" s="14">
        <v>2.0</v>
      </c>
      <c r="R15" s="14">
        <v>2022.0</v>
      </c>
      <c r="S15" s="14">
        <v>18224.0</v>
      </c>
      <c r="T15" s="14">
        <v>1.0</v>
      </c>
      <c r="X15" s="50">
        <f t="shared" si="1"/>
        <v>35</v>
      </c>
      <c r="Y15" s="5" t="str">
        <f t="shared" si="2"/>
        <v/>
      </c>
      <c r="Z15" s="5" t="str">
        <f t="shared" si="3"/>
        <v/>
      </c>
    </row>
    <row r="16">
      <c r="C16" s="6">
        <v>10.0</v>
      </c>
      <c r="D16" s="5">
        <v>55.0</v>
      </c>
      <c r="E16" s="5">
        <v>5.0</v>
      </c>
      <c r="F16" s="5">
        <v>9.0</v>
      </c>
      <c r="G16" s="5">
        <v>1900.0</v>
      </c>
      <c r="H16" s="5">
        <v>111000.0</v>
      </c>
      <c r="I16" s="5">
        <v>186547.0</v>
      </c>
      <c r="J16" s="5">
        <v>1.0</v>
      </c>
      <c r="L16" s="6">
        <v>10.0</v>
      </c>
      <c r="M16" s="14">
        <v>1100.0</v>
      </c>
      <c r="N16" s="14">
        <v>35.0</v>
      </c>
      <c r="O16" s="14">
        <v>1.0</v>
      </c>
      <c r="P16" s="14">
        <v>2.0</v>
      </c>
      <c r="Q16" s="14">
        <v>8.0</v>
      </c>
      <c r="R16" s="14">
        <v>2020.0</v>
      </c>
      <c r="S16" s="14">
        <v>14933.0</v>
      </c>
      <c r="T16" s="14">
        <v>1.0</v>
      </c>
      <c r="X16" s="50">
        <f t="shared" si="1"/>
        <v>5</v>
      </c>
      <c r="Y16" s="5">
        <f t="shared" si="2"/>
        <v>35</v>
      </c>
      <c r="Z16" s="5" t="str">
        <f t="shared" si="3"/>
        <v/>
      </c>
    </row>
    <row r="17">
      <c r="C17" s="6">
        <v>11.0</v>
      </c>
      <c r="D17" s="5">
        <v>60.0</v>
      </c>
      <c r="E17" s="5">
        <v>11.0</v>
      </c>
      <c r="F17" s="5">
        <v>4.0</v>
      </c>
      <c r="G17" s="5">
        <v>1917.0</v>
      </c>
      <c r="H17" s="5">
        <v>121000.0</v>
      </c>
      <c r="I17" s="5">
        <v>181537.0</v>
      </c>
      <c r="J17" s="5">
        <v>1.0</v>
      </c>
      <c r="L17" s="6">
        <v>11.0</v>
      </c>
      <c r="M17" s="14">
        <v>1200.0</v>
      </c>
      <c r="N17" s="14">
        <v>25.0</v>
      </c>
      <c r="O17" s="14">
        <v>1.0</v>
      </c>
      <c r="P17" s="14">
        <v>7.0</v>
      </c>
      <c r="Q17" s="14">
        <v>7.0</v>
      </c>
      <c r="R17" s="14">
        <v>2020.0</v>
      </c>
      <c r="S17" s="14">
        <v>14626.0</v>
      </c>
      <c r="T17" s="14">
        <v>1.0</v>
      </c>
      <c r="X17" s="50">
        <f t="shared" si="1"/>
        <v>25</v>
      </c>
      <c r="Y17" s="5" t="str">
        <f t="shared" si="2"/>
        <v/>
      </c>
      <c r="Z17" s="5" t="str">
        <f t="shared" si="3"/>
        <v/>
      </c>
    </row>
    <row r="18">
      <c r="C18" s="6">
        <v>12.0</v>
      </c>
      <c r="D18" s="5">
        <v>65.0</v>
      </c>
      <c r="E18" s="5">
        <v>24.0</v>
      </c>
      <c r="F18" s="5">
        <v>2.0</v>
      </c>
      <c r="G18" s="5">
        <v>2016.0</v>
      </c>
      <c r="H18" s="5">
        <v>131000.0</v>
      </c>
      <c r="I18" s="5">
        <v>155644.0</v>
      </c>
      <c r="J18" s="5">
        <v>1.0</v>
      </c>
      <c r="L18" s="6">
        <v>12.0</v>
      </c>
      <c r="M18" s="14">
        <v>1300.0</v>
      </c>
      <c r="N18" s="14">
        <v>5.0</v>
      </c>
      <c r="O18" s="14">
        <v>3.0</v>
      </c>
      <c r="P18" s="14">
        <v>15.0</v>
      </c>
      <c r="Q18" s="14">
        <v>12.0</v>
      </c>
      <c r="R18" s="14">
        <v>2021.0</v>
      </c>
      <c r="S18" s="14">
        <v>17531.0</v>
      </c>
      <c r="T18" s="14">
        <v>1.0</v>
      </c>
      <c r="X18" s="50">
        <f t="shared" si="1"/>
        <v>100</v>
      </c>
      <c r="Y18" s="5" t="str">
        <f t="shared" si="2"/>
        <v/>
      </c>
      <c r="Z18" s="5" t="str">
        <f t="shared" si="3"/>
        <v/>
      </c>
    </row>
    <row r="19">
      <c r="C19" s="6">
        <v>13.0</v>
      </c>
      <c r="D19" s="5">
        <v>70.0</v>
      </c>
      <c r="E19" s="5">
        <v>26.0</v>
      </c>
      <c r="F19" s="5">
        <v>7.0</v>
      </c>
      <c r="G19" s="5">
        <v>1960.0</v>
      </c>
      <c r="H19" s="5">
        <v>141000.0</v>
      </c>
      <c r="I19" s="5">
        <v>185800.0</v>
      </c>
      <c r="J19" s="5">
        <v>1.0</v>
      </c>
      <c r="L19" s="6">
        <v>13.0</v>
      </c>
      <c r="M19" s="14">
        <v>1400.0</v>
      </c>
      <c r="N19" s="14">
        <v>100.0</v>
      </c>
      <c r="O19" s="14">
        <v>3.0</v>
      </c>
      <c r="P19" s="14">
        <v>24.0</v>
      </c>
      <c r="Q19" s="14">
        <v>12.0</v>
      </c>
      <c r="R19" s="14">
        <v>2024.0</v>
      </c>
      <c r="S19" s="14">
        <v>15017.0</v>
      </c>
      <c r="T19" s="14">
        <v>1.0</v>
      </c>
      <c r="X19" s="50">
        <f t="shared" si="1"/>
        <v>5</v>
      </c>
      <c r="Y19" s="5" t="str">
        <f t="shared" si="2"/>
        <v/>
      </c>
      <c r="Z19" s="5" t="str">
        <f t="shared" si="3"/>
        <v/>
      </c>
    </row>
    <row r="20">
      <c r="C20" s="6">
        <v>14.0</v>
      </c>
      <c r="D20" s="5">
        <v>75.0</v>
      </c>
      <c r="E20" s="5">
        <v>8.0</v>
      </c>
      <c r="F20" s="5">
        <v>12.0</v>
      </c>
      <c r="G20" s="5">
        <v>1962.0</v>
      </c>
      <c r="H20" s="5">
        <v>151000.0</v>
      </c>
      <c r="I20" s="5">
        <v>114513.0</v>
      </c>
      <c r="J20" s="5">
        <v>1.0</v>
      </c>
      <c r="L20" s="6">
        <v>14.0</v>
      </c>
      <c r="M20" s="14">
        <v>1500.0</v>
      </c>
      <c r="N20" s="14">
        <v>35.0</v>
      </c>
      <c r="O20" s="14">
        <v>3.0</v>
      </c>
      <c r="P20" s="14">
        <v>26.0</v>
      </c>
      <c r="Q20" s="14">
        <v>9.0</v>
      </c>
      <c r="R20" s="14">
        <v>2022.0</v>
      </c>
      <c r="S20" s="14">
        <v>15520.0</v>
      </c>
      <c r="T20" s="14">
        <v>1.0</v>
      </c>
      <c r="X20" s="50">
        <f t="shared" si="1"/>
        <v>35</v>
      </c>
      <c r="Y20" s="5" t="str">
        <f t="shared" si="2"/>
        <v/>
      </c>
      <c r="Z20" s="5" t="str">
        <f t="shared" si="3"/>
        <v/>
      </c>
    </row>
    <row r="21">
      <c r="C21" s="6">
        <v>15.0</v>
      </c>
      <c r="D21" s="5">
        <v>80.0</v>
      </c>
      <c r="E21" s="5">
        <v>30.0</v>
      </c>
      <c r="F21" s="5">
        <v>1.0</v>
      </c>
      <c r="G21" s="5">
        <v>1914.0</v>
      </c>
      <c r="H21" s="5">
        <v>161000.0</v>
      </c>
      <c r="I21" s="5">
        <v>143818.0</v>
      </c>
      <c r="J21" s="5">
        <v>1.0</v>
      </c>
      <c r="L21" s="6">
        <v>15.0</v>
      </c>
      <c r="M21" s="14">
        <v>1600.0</v>
      </c>
      <c r="N21" s="14">
        <v>25.0</v>
      </c>
      <c r="O21" s="14">
        <v>3.0</v>
      </c>
      <c r="P21" s="14">
        <v>13.0</v>
      </c>
      <c r="Q21" s="14">
        <v>12.0</v>
      </c>
      <c r="R21" s="14">
        <v>2020.0</v>
      </c>
      <c r="S21" s="14">
        <v>15715.0</v>
      </c>
      <c r="T21" s="14">
        <v>1.0</v>
      </c>
      <c r="X21" s="50">
        <f t="shared" si="1"/>
        <v>25</v>
      </c>
      <c r="Y21" s="5" t="str">
        <f t="shared" si="2"/>
        <v/>
      </c>
      <c r="Z21" s="5" t="str">
        <f t="shared" si="3"/>
        <v/>
      </c>
    </row>
    <row r="22">
      <c r="C22" s="6">
        <v>16.0</v>
      </c>
      <c r="D22" s="5">
        <v>85.0</v>
      </c>
      <c r="E22" s="5">
        <v>11.0</v>
      </c>
      <c r="F22" s="5">
        <v>2.0</v>
      </c>
      <c r="G22" s="5">
        <v>1999.0</v>
      </c>
      <c r="H22" s="5">
        <v>171000.0</v>
      </c>
      <c r="I22" s="5">
        <v>158903.0</v>
      </c>
      <c r="J22" s="5">
        <v>1.0</v>
      </c>
      <c r="L22" s="6">
        <v>16.0</v>
      </c>
      <c r="M22" s="14">
        <v>1700.0</v>
      </c>
      <c r="N22" s="14">
        <v>35.0</v>
      </c>
      <c r="O22" s="14">
        <v>2.0</v>
      </c>
      <c r="P22" s="14">
        <v>24.0</v>
      </c>
      <c r="Q22" s="14">
        <v>12.0</v>
      </c>
      <c r="R22" s="14">
        <v>2021.0</v>
      </c>
      <c r="S22" s="14">
        <v>15740.0</v>
      </c>
      <c r="T22" s="14">
        <v>1.0</v>
      </c>
      <c r="X22" s="50">
        <f t="shared" si="1"/>
        <v>5</v>
      </c>
      <c r="Y22" s="5" t="str">
        <f t="shared" si="2"/>
        <v/>
      </c>
      <c r="Z22" s="5" t="str">
        <f t="shared" si="3"/>
        <v/>
      </c>
    </row>
    <row r="23">
      <c r="C23" s="6">
        <v>17.0</v>
      </c>
      <c r="D23" s="5">
        <v>90.0</v>
      </c>
      <c r="E23" s="5">
        <v>14.0</v>
      </c>
      <c r="F23" s="5">
        <v>6.0</v>
      </c>
      <c r="G23" s="5">
        <v>1938.0</v>
      </c>
      <c r="H23" s="5">
        <v>181000.0</v>
      </c>
      <c r="I23" s="5">
        <v>187577.0</v>
      </c>
      <c r="J23" s="5">
        <v>1.0</v>
      </c>
      <c r="L23" s="6">
        <v>17.0</v>
      </c>
      <c r="M23" s="14">
        <v>1800.0</v>
      </c>
      <c r="N23" s="14">
        <v>34.0</v>
      </c>
      <c r="O23" s="14">
        <v>3.0</v>
      </c>
      <c r="P23" s="14">
        <v>25.0</v>
      </c>
      <c r="Q23" s="14">
        <v>7.0</v>
      </c>
      <c r="R23" s="14">
        <v>2020.0</v>
      </c>
      <c r="S23" s="14">
        <v>14721.0</v>
      </c>
      <c r="T23" s="14">
        <v>1.0</v>
      </c>
      <c r="X23" s="50">
        <f t="shared" si="1"/>
        <v>100</v>
      </c>
      <c r="Y23" s="5" t="str">
        <f t="shared" si="2"/>
        <v/>
      </c>
      <c r="Z23" s="5" t="str">
        <f t="shared" si="3"/>
        <v/>
      </c>
    </row>
    <row r="24">
      <c r="C24" s="6">
        <v>18.0</v>
      </c>
      <c r="D24" s="5">
        <v>95.0</v>
      </c>
      <c r="E24" s="5">
        <v>2.0</v>
      </c>
      <c r="F24" s="5">
        <v>8.0</v>
      </c>
      <c r="G24" s="5">
        <v>1976.0</v>
      </c>
      <c r="H24" s="5">
        <v>191000.0</v>
      </c>
      <c r="I24" s="5">
        <v>159280.0</v>
      </c>
      <c r="J24" s="5">
        <v>1.0</v>
      </c>
      <c r="L24" s="6">
        <v>18.0</v>
      </c>
      <c r="M24" s="14">
        <v>1900.0</v>
      </c>
      <c r="N24" s="14">
        <v>25.0</v>
      </c>
      <c r="O24" s="14">
        <v>3.0</v>
      </c>
      <c r="P24" s="14">
        <v>20.0</v>
      </c>
      <c r="Q24" s="14">
        <v>12.0</v>
      </c>
      <c r="R24" s="14">
        <v>2023.0</v>
      </c>
      <c r="S24" s="14">
        <v>11362.0</v>
      </c>
      <c r="T24" s="14">
        <v>1.0</v>
      </c>
      <c r="X24" s="50">
        <f t="shared" si="1"/>
        <v>35</v>
      </c>
      <c r="Y24" s="5" t="str">
        <f t="shared" si="2"/>
        <v/>
      </c>
      <c r="Z24" s="5" t="str">
        <f t="shared" si="3"/>
        <v/>
      </c>
    </row>
    <row r="25">
      <c r="C25" s="6">
        <v>19.0</v>
      </c>
      <c r="D25" s="5">
        <v>100.0</v>
      </c>
      <c r="E25" s="5">
        <v>27.0</v>
      </c>
      <c r="F25" s="5">
        <v>8.0</v>
      </c>
      <c r="G25" s="5">
        <v>1941.0</v>
      </c>
      <c r="H25" s="5">
        <v>201000.0</v>
      </c>
      <c r="I25" s="5">
        <v>145867.0</v>
      </c>
      <c r="J25" s="5">
        <v>1.0</v>
      </c>
      <c r="L25" s="6">
        <v>19.0</v>
      </c>
      <c r="M25" s="14">
        <v>2000.0</v>
      </c>
      <c r="N25" s="14">
        <v>34.0</v>
      </c>
      <c r="O25" s="14">
        <v>3.0</v>
      </c>
      <c r="P25" s="14">
        <v>20.0</v>
      </c>
      <c r="Q25" s="14">
        <v>6.0</v>
      </c>
      <c r="R25" s="14">
        <v>2021.0</v>
      </c>
      <c r="S25" s="14">
        <v>11442.0</v>
      </c>
      <c r="T25" s="14">
        <v>1.0</v>
      </c>
      <c r="X25" s="50">
        <f t="shared" si="1"/>
        <v>25</v>
      </c>
      <c r="Y25" s="5" t="str">
        <f t="shared" si="2"/>
        <v/>
      </c>
      <c r="Z25" s="5" t="str">
        <f t="shared" si="3"/>
        <v/>
      </c>
    </row>
    <row r="26">
      <c r="X26" s="50">
        <f t="shared" si="1"/>
        <v>35</v>
      </c>
      <c r="Y26" s="5" t="str">
        <f t="shared" si="2"/>
        <v/>
      </c>
      <c r="Z26" s="5" t="str">
        <f t="shared" si="3"/>
        <v/>
      </c>
    </row>
    <row r="27">
      <c r="X27" s="50">
        <f t="shared" si="1"/>
        <v>34</v>
      </c>
      <c r="Y27" s="5" t="str">
        <f t="shared" si="2"/>
        <v/>
      </c>
      <c r="Z27" s="5" t="str">
        <f t="shared" si="3"/>
        <v/>
      </c>
    </row>
    <row r="28">
      <c r="M28" s="9" t="s">
        <v>9</v>
      </c>
      <c r="X28" s="50">
        <f t="shared" si="1"/>
        <v>25</v>
      </c>
      <c r="Y28" s="5" t="str">
        <f t="shared" si="2"/>
        <v/>
      </c>
      <c r="Z28" s="5" t="str">
        <f t="shared" si="3"/>
        <v/>
      </c>
    </row>
    <row r="29">
      <c r="D29" s="15" t="s">
        <v>7</v>
      </c>
      <c r="M29" s="13" t="s">
        <v>20</v>
      </c>
      <c r="X29" s="50">
        <f t="shared" si="1"/>
        <v>34</v>
      </c>
      <c r="Y29" s="5">
        <f t="shared" si="2"/>
        <v>100</v>
      </c>
      <c r="Z29" s="5">
        <f t="shared" si="3"/>
        <v>176499.07</v>
      </c>
    </row>
    <row r="30">
      <c r="D30" s="4" t="s">
        <v>20</v>
      </c>
      <c r="F30" s="39"/>
      <c r="G30" s="39"/>
      <c r="H30" s="39"/>
      <c r="I30" s="39"/>
      <c r="J30" s="39"/>
      <c r="M30" s="14">
        <f>M6</f>
        <v>100</v>
      </c>
    </row>
    <row r="31">
      <c r="D31" s="5">
        <f>+D6</f>
        <v>5</v>
      </c>
      <c r="F31" s="39"/>
      <c r="G31" s="40" t="s">
        <v>58</v>
      </c>
      <c r="H31" s="39"/>
      <c r="I31" s="39"/>
      <c r="J31" s="39"/>
      <c r="M31" s="14">
        <f>N6</f>
        <v>5</v>
      </c>
    </row>
    <row r="32">
      <c r="D32" s="16">
        <f>+E6</f>
        <v>24</v>
      </c>
      <c r="F32" s="39"/>
      <c r="G32" s="39"/>
      <c r="H32" s="39"/>
      <c r="I32" s="39"/>
      <c r="J32" s="39"/>
      <c r="M32" s="14">
        <f>O6</f>
        <v>3</v>
      </c>
    </row>
    <row r="33">
      <c r="D33" s="16">
        <f>+F6</f>
        <v>8</v>
      </c>
      <c r="F33" s="39"/>
      <c r="G33" s="39"/>
      <c r="H33" s="39"/>
      <c r="I33" s="39"/>
      <c r="J33" s="39"/>
      <c r="M33" s="14">
        <f>P6</f>
        <v>8</v>
      </c>
    </row>
    <row r="34">
      <c r="D34" s="16">
        <f>+G6</f>
        <v>1924</v>
      </c>
      <c r="M34" s="14">
        <f>Q6</f>
        <v>10</v>
      </c>
    </row>
    <row r="35">
      <c r="D35" s="16">
        <f>+H6</f>
        <v>11000</v>
      </c>
      <c r="M35" s="14">
        <f>R6</f>
        <v>2020</v>
      </c>
    </row>
    <row r="36">
      <c r="D36" s="16">
        <f>+I6</f>
        <v>166689</v>
      </c>
      <c r="M36" s="14">
        <f>S6</f>
        <v>19400</v>
      </c>
    </row>
    <row r="37">
      <c r="D37" s="16">
        <f>+D7</f>
        <v>10</v>
      </c>
      <c r="M37" s="14">
        <f>M7</f>
        <v>200</v>
      </c>
    </row>
    <row r="38">
      <c r="D38" s="16">
        <f>+E7</f>
        <v>25</v>
      </c>
      <c r="M38" s="14">
        <f>N7</f>
        <v>25</v>
      </c>
    </row>
    <row r="39">
      <c r="D39" s="16">
        <f>+F7</f>
        <v>2</v>
      </c>
      <c r="M39" s="14">
        <f>O7</f>
        <v>1</v>
      </c>
    </row>
    <row r="40">
      <c r="D40" s="16">
        <f>+G7</f>
        <v>1911</v>
      </c>
      <c r="M40" s="14">
        <f>P7</f>
        <v>21</v>
      </c>
    </row>
    <row r="41">
      <c r="D41" s="16">
        <f>+H7</f>
        <v>21000</v>
      </c>
      <c r="M41" s="14">
        <f>Q7</f>
        <v>9</v>
      </c>
    </row>
    <row r="42">
      <c r="D42" s="16">
        <f>+I7</f>
        <v>151990</v>
      </c>
      <c r="M42" s="14">
        <f>R7</f>
        <v>2024</v>
      </c>
    </row>
    <row r="43">
      <c r="D43" s="16">
        <f>+D8</f>
        <v>15</v>
      </c>
      <c r="M43" s="14">
        <f>S7</f>
        <v>16991</v>
      </c>
    </row>
    <row r="44">
      <c r="D44" s="16">
        <f>+E8</f>
        <v>31</v>
      </c>
      <c r="M44" s="14">
        <f>M8</f>
        <v>300</v>
      </c>
    </row>
    <row r="45">
      <c r="D45" s="16">
        <f>+F8</f>
        <v>1</v>
      </c>
      <c r="M45" s="14">
        <f>N8</f>
        <v>5</v>
      </c>
    </row>
    <row r="46">
      <c r="D46" s="16">
        <f>+G8</f>
        <v>2024</v>
      </c>
      <c r="M46" s="14">
        <f>O8</f>
        <v>3</v>
      </c>
    </row>
    <row r="47">
      <c r="D47" s="16">
        <f>+H8</f>
        <v>31000</v>
      </c>
      <c r="M47" s="14">
        <f>P8</f>
        <v>28</v>
      </c>
    </row>
    <row r="48">
      <c r="D48" s="16">
        <f>+I8</f>
        <v>155022</v>
      </c>
      <c r="M48" s="14">
        <f>Q8</f>
        <v>3</v>
      </c>
    </row>
    <row r="49">
      <c r="D49" s="16">
        <f>+D9</f>
        <v>20</v>
      </c>
      <c r="M49" s="14">
        <f>R8</f>
        <v>2021</v>
      </c>
    </row>
    <row r="50">
      <c r="D50" s="16">
        <f>+E9</f>
        <v>26</v>
      </c>
      <c r="M50" s="14">
        <f>S8</f>
        <v>10242</v>
      </c>
    </row>
    <row r="51">
      <c r="D51" s="16">
        <f>+F9</f>
        <v>2</v>
      </c>
      <c r="M51" s="14">
        <f>M9</f>
        <v>400</v>
      </c>
    </row>
    <row r="52">
      <c r="D52" s="16">
        <f>+G9</f>
        <v>1974</v>
      </c>
      <c r="M52" s="14">
        <f>N9</f>
        <v>100</v>
      </c>
    </row>
    <row r="53">
      <c r="D53" s="16">
        <f>+H9</f>
        <v>41000</v>
      </c>
      <c r="M53" s="14">
        <f>O9</f>
        <v>1</v>
      </c>
    </row>
    <row r="54">
      <c r="D54" s="16">
        <f>+I9</f>
        <v>150194</v>
      </c>
      <c r="M54" s="14">
        <f>P9</f>
        <v>27</v>
      </c>
    </row>
    <row r="55">
      <c r="D55" s="16">
        <f>+D10</f>
        <v>25</v>
      </c>
      <c r="M55" s="14">
        <f>Q9</f>
        <v>1</v>
      </c>
    </row>
    <row r="56">
      <c r="D56" s="16">
        <f>+E10</f>
        <v>14</v>
      </c>
      <c r="M56" s="14">
        <f>R9</f>
        <v>2023</v>
      </c>
    </row>
    <row r="57">
      <c r="D57" s="16">
        <f>+F10</f>
        <v>4</v>
      </c>
      <c r="M57" s="14">
        <f>S9</f>
        <v>13588</v>
      </c>
    </row>
    <row r="58">
      <c r="D58" s="16">
        <f>+G10</f>
        <v>1966</v>
      </c>
      <c r="M58" s="14">
        <f>M10</f>
        <v>500</v>
      </c>
    </row>
    <row r="59">
      <c r="D59" s="16">
        <f>+H10</f>
        <v>51000</v>
      </c>
      <c r="M59" s="14">
        <f>N10</f>
        <v>5</v>
      </c>
    </row>
    <row r="60">
      <c r="D60" s="16">
        <f>+I10</f>
        <v>106556</v>
      </c>
      <c r="M60" s="14">
        <f>O10</f>
        <v>3</v>
      </c>
    </row>
    <row r="61">
      <c r="D61" s="16">
        <f>+D11</f>
        <v>30</v>
      </c>
      <c r="M61" s="14">
        <f>P10</f>
        <v>27</v>
      </c>
    </row>
    <row r="62">
      <c r="D62" s="16">
        <f>+E11</f>
        <v>20</v>
      </c>
      <c r="M62" s="14">
        <f>Q10</f>
        <v>2</v>
      </c>
    </row>
    <row r="63">
      <c r="D63" s="16">
        <f>+F11</f>
        <v>5</v>
      </c>
      <c r="M63" s="14">
        <f>R10</f>
        <v>2021</v>
      </c>
    </row>
    <row r="64">
      <c r="D64" s="16">
        <f>+G11</f>
        <v>1986</v>
      </c>
      <c r="M64" s="14">
        <f>S10</f>
        <v>15003</v>
      </c>
    </row>
    <row r="65">
      <c r="D65" s="16">
        <f>+H11</f>
        <v>61000</v>
      </c>
      <c r="M65" s="14">
        <f>M11</f>
        <v>600</v>
      </c>
    </row>
    <row r="66">
      <c r="D66" s="16">
        <f>+I11</f>
        <v>188906</v>
      </c>
      <c r="M66" s="14">
        <f>N11</f>
        <v>35</v>
      </c>
    </row>
    <row r="67">
      <c r="D67" s="16">
        <f>+D12</f>
        <v>35</v>
      </c>
      <c r="M67" s="14">
        <f>O11</f>
        <v>3</v>
      </c>
    </row>
    <row r="68">
      <c r="D68" s="16">
        <f>+E12</f>
        <v>16</v>
      </c>
      <c r="M68" s="14">
        <f>P11</f>
        <v>2</v>
      </c>
    </row>
    <row r="69">
      <c r="D69" s="16">
        <f>+F12</f>
        <v>7</v>
      </c>
      <c r="M69" s="14">
        <f>Q11</f>
        <v>11</v>
      </c>
    </row>
    <row r="70">
      <c r="D70" s="16">
        <f>+G12</f>
        <v>1935</v>
      </c>
      <c r="M70" s="14">
        <f>R11</f>
        <v>2021</v>
      </c>
    </row>
    <row r="71">
      <c r="D71" s="16">
        <f>+H12</f>
        <v>71000</v>
      </c>
      <c r="M71" s="14">
        <f>S11</f>
        <v>13799</v>
      </c>
    </row>
    <row r="72">
      <c r="D72" s="16">
        <f>+I12</f>
        <v>109036</v>
      </c>
      <c r="M72" s="14">
        <f>M12</f>
        <v>700</v>
      </c>
    </row>
    <row r="73">
      <c r="D73" s="16">
        <f>+D13</f>
        <v>40</v>
      </c>
      <c r="M73" s="14">
        <f>N12</f>
        <v>5</v>
      </c>
    </row>
    <row r="74">
      <c r="D74" s="16">
        <f>+E13</f>
        <v>28</v>
      </c>
      <c r="M74" s="14">
        <f>O12</f>
        <v>1</v>
      </c>
    </row>
    <row r="75">
      <c r="D75" s="16">
        <f>+F13</f>
        <v>3</v>
      </c>
      <c r="M75" s="14">
        <f>P12</f>
        <v>23</v>
      </c>
    </row>
    <row r="76">
      <c r="D76" s="16">
        <f>+G13</f>
        <v>1935</v>
      </c>
      <c r="M76" s="14">
        <f>Q12</f>
        <v>9</v>
      </c>
    </row>
    <row r="77">
      <c r="D77" s="16">
        <f>+H13</f>
        <v>81000</v>
      </c>
      <c r="M77" s="14">
        <f>R12</f>
        <v>2024</v>
      </c>
    </row>
    <row r="78">
      <c r="D78" s="16">
        <f>+I13</f>
        <v>150219</v>
      </c>
      <c r="M78" s="14">
        <f>S12</f>
        <v>12336</v>
      </c>
    </row>
    <row r="79">
      <c r="D79" s="16">
        <f>+D14</f>
        <v>45</v>
      </c>
      <c r="M79" s="14">
        <f>M13</f>
        <v>800</v>
      </c>
    </row>
    <row r="80">
      <c r="D80" s="16">
        <f>+E14</f>
        <v>3</v>
      </c>
      <c r="M80" s="14">
        <f>N13</f>
        <v>25</v>
      </c>
    </row>
    <row r="81">
      <c r="D81" s="16">
        <f>+F14</f>
        <v>10</v>
      </c>
      <c r="M81" s="14">
        <f>O13</f>
        <v>3</v>
      </c>
    </row>
    <row r="82">
      <c r="D82" s="16">
        <f>+G14</f>
        <v>2023</v>
      </c>
      <c r="M82" s="14">
        <f>P13</f>
        <v>20</v>
      </c>
    </row>
    <row r="83">
      <c r="D83" s="16">
        <f>+H14</f>
        <v>91000</v>
      </c>
      <c r="M83" s="14">
        <f>Q13</f>
        <v>2</v>
      </c>
    </row>
    <row r="84">
      <c r="D84" s="16">
        <f>+I14</f>
        <v>163098</v>
      </c>
      <c r="M84" s="14">
        <f>R13</f>
        <v>2020</v>
      </c>
    </row>
    <row r="85">
      <c r="D85" s="16">
        <f>+D15</f>
        <v>50</v>
      </c>
      <c r="M85" s="14">
        <f>S13</f>
        <v>12680</v>
      </c>
    </row>
    <row r="86">
      <c r="D86" s="16">
        <f>+E15</f>
        <v>4</v>
      </c>
      <c r="M86" s="14">
        <f>M14</f>
        <v>900</v>
      </c>
    </row>
    <row r="87">
      <c r="D87" s="16">
        <f>+F15</f>
        <v>10</v>
      </c>
      <c r="M87" s="14">
        <f>N14</f>
        <v>100</v>
      </c>
    </row>
    <row r="88">
      <c r="D88" s="16">
        <f>+G15</f>
        <v>1941</v>
      </c>
      <c r="M88" s="14">
        <f>O14</f>
        <v>3</v>
      </c>
    </row>
    <row r="89">
      <c r="D89" s="16">
        <f>+H15</f>
        <v>101000</v>
      </c>
      <c r="M89" s="14">
        <f>P14</f>
        <v>13</v>
      </c>
    </row>
    <row r="90">
      <c r="D90" s="16">
        <f>+I15</f>
        <v>134884</v>
      </c>
      <c r="M90" s="14">
        <f>Q14</f>
        <v>6</v>
      </c>
    </row>
    <row r="91">
      <c r="D91" s="16">
        <f>+D16</f>
        <v>55</v>
      </c>
      <c r="M91" s="14">
        <f>R14</f>
        <v>2024</v>
      </c>
    </row>
    <row r="92">
      <c r="D92" s="16">
        <f>+E16</f>
        <v>5</v>
      </c>
      <c r="M92" s="14">
        <f>S14</f>
        <v>11137</v>
      </c>
    </row>
    <row r="93">
      <c r="D93" s="16">
        <f>+F16</f>
        <v>9</v>
      </c>
      <c r="M93" s="14">
        <f>M15</f>
        <v>1000</v>
      </c>
    </row>
    <row r="94">
      <c r="D94" s="16">
        <f>+G16</f>
        <v>1900</v>
      </c>
      <c r="M94" s="14">
        <f>N15</f>
        <v>5</v>
      </c>
    </row>
    <row r="95">
      <c r="D95" s="16">
        <f>+H16</f>
        <v>111000</v>
      </c>
      <c r="M95" s="14">
        <f>O15</f>
        <v>1</v>
      </c>
    </row>
    <row r="96">
      <c r="D96" s="16">
        <f>+I16</f>
        <v>186547</v>
      </c>
      <c r="M96" s="14">
        <f>P15</f>
        <v>17</v>
      </c>
    </row>
    <row r="97">
      <c r="D97" s="16">
        <f>+D17</f>
        <v>60</v>
      </c>
      <c r="M97" s="14">
        <f>Q15</f>
        <v>2</v>
      </c>
    </row>
    <row r="98">
      <c r="D98" s="16">
        <f>+E17</f>
        <v>11</v>
      </c>
      <c r="M98" s="14">
        <f>R15</f>
        <v>2022</v>
      </c>
    </row>
    <row r="99">
      <c r="D99" s="16">
        <f>+F17</f>
        <v>4</v>
      </c>
      <c r="M99" s="14">
        <f>S15</f>
        <v>18224</v>
      </c>
    </row>
    <row r="100">
      <c r="D100" s="16">
        <f>+G17</f>
        <v>1917</v>
      </c>
      <c r="M100" s="14">
        <f>M16</f>
        <v>1100</v>
      </c>
    </row>
    <row r="101">
      <c r="D101" s="16">
        <f>+H17</f>
        <v>121000</v>
      </c>
      <c r="M101" s="14">
        <f>N16</f>
        <v>35</v>
      </c>
    </row>
    <row r="102">
      <c r="D102" s="16">
        <f>+I17</f>
        <v>181537</v>
      </c>
      <c r="M102" s="14">
        <f>O16</f>
        <v>1</v>
      </c>
    </row>
    <row r="103">
      <c r="D103" s="16">
        <f>+D18</f>
        <v>65</v>
      </c>
      <c r="M103" s="14">
        <f>P16</f>
        <v>2</v>
      </c>
    </row>
    <row r="104">
      <c r="D104" s="16">
        <f>+E18</f>
        <v>24</v>
      </c>
      <c r="M104" s="14">
        <f>Q16</f>
        <v>8</v>
      </c>
    </row>
    <row r="105">
      <c r="D105" s="16">
        <f>+F18</f>
        <v>2</v>
      </c>
      <c r="M105" s="14">
        <f>R16</f>
        <v>2020</v>
      </c>
    </row>
    <row r="106">
      <c r="D106" s="16">
        <f>+G18</f>
        <v>2016</v>
      </c>
      <c r="M106" s="14">
        <f>S16</f>
        <v>14933</v>
      </c>
    </row>
    <row r="107">
      <c r="D107" s="16">
        <f>+H18</f>
        <v>131000</v>
      </c>
      <c r="M107" s="14">
        <f>M17</f>
        <v>1200</v>
      </c>
    </row>
    <row r="108">
      <c r="D108" s="16">
        <f>+I18</f>
        <v>155644</v>
      </c>
      <c r="M108" s="14">
        <f>N17</f>
        <v>25</v>
      </c>
    </row>
    <row r="109">
      <c r="D109" s="16">
        <f>+D19</f>
        <v>70</v>
      </c>
      <c r="M109" s="14">
        <f>O17</f>
        <v>1</v>
      </c>
    </row>
    <row r="110">
      <c r="D110" s="16">
        <f>+E19</f>
        <v>26</v>
      </c>
      <c r="M110" s="14">
        <f>P17</f>
        <v>7</v>
      </c>
    </row>
    <row r="111">
      <c r="D111" s="16">
        <f>+F19</f>
        <v>7</v>
      </c>
      <c r="M111" s="14">
        <f>Q17</f>
        <v>7</v>
      </c>
    </row>
    <row r="112">
      <c r="D112" s="16">
        <f>+G19</f>
        <v>1960</v>
      </c>
      <c r="M112" s="14">
        <f>R17</f>
        <v>2020</v>
      </c>
    </row>
    <row r="113">
      <c r="D113" s="16">
        <f>+H19</f>
        <v>141000</v>
      </c>
      <c r="M113" s="14">
        <f>S17</f>
        <v>14626</v>
      </c>
    </row>
    <row r="114">
      <c r="D114" s="16">
        <f>+I19</f>
        <v>185800</v>
      </c>
      <c r="M114" s="14">
        <f>M18</f>
        <v>1300</v>
      </c>
    </row>
    <row r="115">
      <c r="D115" s="16">
        <f>+D20</f>
        <v>75</v>
      </c>
      <c r="M115" s="14">
        <f>N18</f>
        <v>5</v>
      </c>
    </row>
    <row r="116">
      <c r="D116" s="16">
        <f>+E20</f>
        <v>8</v>
      </c>
      <c r="M116" s="14">
        <f>O18</f>
        <v>3</v>
      </c>
    </row>
    <row r="117">
      <c r="D117" s="16">
        <f>+F20</f>
        <v>12</v>
      </c>
      <c r="M117" s="14">
        <f>P18</f>
        <v>15</v>
      </c>
    </row>
    <row r="118">
      <c r="D118" s="16">
        <f>+G20</f>
        <v>1962</v>
      </c>
      <c r="M118" s="14">
        <f>Q18</f>
        <v>12</v>
      </c>
    </row>
    <row r="119">
      <c r="D119" s="16">
        <f>+H20</f>
        <v>151000</v>
      </c>
      <c r="M119" s="14">
        <f>R18</f>
        <v>2021</v>
      </c>
    </row>
    <row r="120">
      <c r="D120" s="16">
        <f>+I20</f>
        <v>114513</v>
      </c>
      <c r="M120" s="14">
        <f>S18</f>
        <v>17531</v>
      </c>
    </row>
    <row r="121">
      <c r="D121" s="16">
        <f>+D21</f>
        <v>80</v>
      </c>
      <c r="M121" s="14">
        <f>M19</f>
        <v>1400</v>
      </c>
    </row>
    <row r="122">
      <c r="D122" s="16">
        <f>+E21</f>
        <v>30</v>
      </c>
      <c r="M122" s="14">
        <f>N19</f>
        <v>100</v>
      </c>
    </row>
    <row r="123">
      <c r="D123" s="16">
        <f>+F21</f>
        <v>1</v>
      </c>
      <c r="M123" s="14">
        <f>O19</f>
        <v>3</v>
      </c>
    </row>
    <row r="124">
      <c r="D124" s="16">
        <f>+G21</f>
        <v>1914</v>
      </c>
      <c r="M124" s="14">
        <f>P19</f>
        <v>24</v>
      </c>
    </row>
    <row r="125">
      <c r="D125" s="16">
        <f>+H21</f>
        <v>161000</v>
      </c>
      <c r="M125" s="14">
        <f>Q19</f>
        <v>12</v>
      </c>
    </row>
    <row r="126">
      <c r="D126" s="16">
        <f>+I21</f>
        <v>143818</v>
      </c>
      <c r="M126" s="14">
        <f>R19</f>
        <v>2024</v>
      </c>
    </row>
    <row r="127">
      <c r="D127" s="16">
        <f>+D22</f>
        <v>85</v>
      </c>
      <c r="M127" s="14">
        <f>S19</f>
        <v>15017</v>
      </c>
    </row>
    <row r="128">
      <c r="D128" s="16">
        <f>+E22</f>
        <v>11</v>
      </c>
      <c r="M128" s="14">
        <f>M20</f>
        <v>1500</v>
      </c>
    </row>
    <row r="129">
      <c r="D129" s="16">
        <f>+F22</f>
        <v>2</v>
      </c>
      <c r="M129" s="14">
        <f>N20</f>
        <v>35</v>
      </c>
    </row>
    <row r="130">
      <c r="D130" s="16">
        <f>+G22</f>
        <v>1999</v>
      </c>
      <c r="M130" s="14">
        <f>O20</f>
        <v>3</v>
      </c>
    </row>
    <row r="131">
      <c r="D131" s="16">
        <f>+H22</f>
        <v>171000</v>
      </c>
      <c r="M131" s="14">
        <f>P20</f>
        <v>26</v>
      </c>
    </row>
    <row r="132">
      <c r="D132" s="16">
        <f>+I22</f>
        <v>158903</v>
      </c>
      <c r="M132" s="14">
        <f>Q20</f>
        <v>9</v>
      </c>
    </row>
    <row r="133">
      <c r="D133" s="16">
        <f>+D23</f>
        <v>90</v>
      </c>
      <c r="M133" s="14">
        <f>R20</f>
        <v>2022</v>
      </c>
    </row>
    <row r="134">
      <c r="D134" s="16">
        <f>+E23</f>
        <v>14</v>
      </c>
      <c r="M134" s="14">
        <f>S20</f>
        <v>15520</v>
      </c>
    </row>
    <row r="135">
      <c r="D135" s="16">
        <f>+F23</f>
        <v>6</v>
      </c>
      <c r="M135" s="14">
        <f>M21</f>
        <v>1600</v>
      </c>
    </row>
    <row r="136">
      <c r="D136" s="16">
        <f>+G23</f>
        <v>1938</v>
      </c>
      <c r="M136" s="14">
        <f>N21</f>
        <v>25</v>
      </c>
    </row>
    <row r="137">
      <c r="D137" s="16">
        <f>+H23</f>
        <v>181000</v>
      </c>
      <c r="M137" s="14">
        <f>O21</f>
        <v>3</v>
      </c>
    </row>
    <row r="138">
      <c r="D138" s="16">
        <f>+I23</f>
        <v>187577</v>
      </c>
      <c r="M138" s="14">
        <f>P21</f>
        <v>13</v>
      </c>
    </row>
    <row r="139">
      <c r="D139" s="16">
        <f>+D24</f>
        <v>95</v>
      </c>
      <c r="M139" s="14">
        <f>Q21</f>
        <v>12</v>
      </c>
    </row>
    <row r="140">
      <c r="D140" s="16">
        <f>+E24</f>
        <v>2</v>
      </c>
      <c r="M140" s="14">
        <f>R21</f>
        <v>2020</v>
      </c>
    </row>
    <row r="141">
      <c r="D141" s="16">
        <f>+F24</f>
        <v>8</v>
      </c>
      <c r="M141" s="14">
        <f>S21</f>
        <v>15715</v>
      </c>
    </row>
    <row r="142">
      <c r="D142" s="16">
        <f>+G24</f>
        <v>1976</v>
      </c>
      <c r="M142" s="14">
        <f>M22</f>
        <v>1700</v>
      </c>
    </row>
    <row r="143">
      <c r="D143" s="16">
        <f>+H24</f>
        <v>191000</v>
      </c>
      <c r="M143" s="14">
        <f>N22</f>
        <v>35</v>
      </c>
    </row>
    <row r="144">
      <c r="D144" s="16">
        <f>+I24</f>
        <v>159280</v>
      </c>
      <c r="M144" s="14">
        <f>O22</f>
        <v>2</v>
      </c>
    </row>
    <row r="145">
      <c r="D145" s="16">
        <f>+D25</f>
        <v>100</v>
      </c>
      <c r="M145" s="14">
        <f>P22</f>
        <v>24</v>
      </c>
    </row>
    <row r="146">
      <c r="D146" s="16">
        <f>+E25</f>
        <v>27</v>
      </c>
      <c r="M146" s="14">
        <f>Q22</f>
        <v>12</v>
      </c>
    </row>
    <row r="147">
      <c r="D147" s="16">
        <f>+F25</f>
        <v>8</v>
      </c>
      <c r="M147" s="14">
        <f>R22</f>
        <v>2021</v>
      </c>
    </row>
    <row r="148">
      <c r="D148" s="16">
        <f>+G25</f>
        <v>1941</v>
      </c>
      <c r="M148" s="14">
        <f>S22</f>
        <v>15740</v>
      </c>
    </row>
    <row r="149">
      <c r="D149" s="16">
        <f>+H25</f>
        <v>201000</v>
      </c>
      <c r="M149" s="14">
        <f>M23</f>
        <v>1800</v>
      </c>
    </row>
    <row r="150">
      <c r="D150" s="16">
        <f>+I25</f>
        <v>145867</v>
      </c>
      <c r="M150" s="14">
        <f>N23</f>
        <v>34</v>
      </c>
    </row>
    <row r="151">
      <c r="M151" s="14">
        <f>O23</f>
        <v>3</v>
      </c>
    </row>
    <row r="152">
      <c r="M152" s="14">
        <f>P23</f>
        <v>25</v>
      </c>
    </row>
    <row r="153">
      <c r="M153" s="14">
        <f>Q23</f>
        <v>7</v>
      </c>
    </row>
    <row r="154">
      <c r="M154" s="14">
        <f>R23</f>
        <v>2020</v>
      </c>
    </row>
    <row r="155">
      <c r="M155" s="14">
        <f>S23</f>
        <v>14721</v>
      </c>
    </row>
    <row r="156">
      <c r="M156" s="14">
        <f>M24</f>
        <v>1900</v>
      </c>
    </row>
    <row r="157">
      <c r="M157" s="14">
        <f>N24</f>
        <v>25</v>
      </c>
    </row>
    <row r="158">
      <c r="M158" s="14">
        <f>O24</f>
        <v>3</v>
      </c>
    </row>
    <row r="159">
      <c r="M159" s="14">
        <f>P24</f>
        <v>20</v>
      </c>
    </row>
    <row r="160">
      <c r="M160" s="14">
        <f>Q24</f>
        <v>12</v>
      </c>
    </row>
    <row r="161">
      <c r="M161" s="14">
        <f>R24</f>
        <v>2023</v>
      </c>
    </row>
    <row r="162">
      <c r="M162" s="14">
        <f>S24</f>
        <v>11362</v>
      </c>
    </row>
    <row r="163">
      <c r="M163" s="14">
        <f>M25</f>
        <v>2000</v>
      </c>
    </row>
    <row r="164">
      <c r="M164" s="14">
        <f>N25</f>
        <v>34</v>
      </c>
    </row>
    <row r="165">
      <c r="M165" s="14">
        <f>O25</f>
        <v>3</v>
      </c>
    </row>
    <row r="166">
      <c r="M166" s="14">
        <f>P25</f>
        <v>20</v>
      </c>
    </row>
    <row r="167">
      <c r="M167" s="14">
        <f>Q25</f>
        <v>6</v>
      </c>
    </row>
    <row r="168">
      <c r="M168" s="14">
        <f>R25</f>
        <v>2021</v>
      </c>
    </row>
    <row r="169">
      <c r="M169" s="14">
        <f>S25</f>
        <v>11442</v>
      </c>
    </row>
  </sheetData>
  <mergeCells count="2">
    <mergeCell ref="E4:G4"/>
    <mergeCell ref="P4:R4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4.38"/>
    <col customWidth="1" min="5" max="5" width="22.25"/>
    <col customWidth="1" min="13" max="13" width="14.13"/>
    <col customWidth="1" min="14" max="14" width="22.25"/>
    <col customWidth="1" min="15" max="15" width="30.88"/>
    <col customWidth="1" min="17" max="17" width="13.25"/>
    <col customWidth="1" min="19" max="19" width="13.25"/>
  </cols>
  <sheetData>
    <row r="29">
      <c r="D29" s="51"/>
    </row>
    <row r="33">
      <c r="M33" s="6" t="s">
        <v>68</v>
      </c>
    </row>
    <row r="37">
      <c r="E37" s="9" t="s">
        <v>69</v>
      </c>
    </row>
    <row r="38">
      <c r="F38" s="52" t="s">
        <v>70</v>
      </c>
      <c r="G38" s="2"/>
      <c r="H38" s="3"/>
      <c r="J38" s="6" t="s">
        <v>71</v>
      </c>
    </row>
    <row r="39">
      <c r="D39" s="12" t="s">
        <v>12</v>
      </c>
      <c r="E39" s="53" t="s">
        <v>72</v>
      </c>
      <c r="F39" s="53" t="s">
        <v>1</v>
      </c>
      <c r="G39" s="53" t="s">
        <v>2</v>
      </c>
      <c r="H39" s="53" t="s">
        <v>3</v>
      </c>
      <c r="I39" s="53" t="s">
        <v>73</v>
      </c>
      <c r="J39" s="53" t="s">
        <v>74</v>
      </c>
      <c r="N39" s="53" t="s">
        <v>72</v>
      </c>
      <c r="O39" s="53" t="s">
        <v>75</v>
      </c>
    </row>
    <row r="40">
      <c r="D40" s="12">
        <v>0.0</v>
      </c>
      <c r="E40" s="13">
        <v>113.0</v>
      </c>
      <c r="F40" s="13">
        <v>7.0</v>
      </c>
      <c r="G40" s="13">
        <v>3.0</v>
      </c>
      <c r="H40" s="13">
        <v>2004.0</v>
      </c>
      <c r="I40" s="13" t="s">
        <v>76</v>
      </c>
      <c r="J40" s="13" t="s">
        <v>77</v>
      </c>
      <c r="K40" s="12"/>
      <c r="N40" s="13">
        <v>100.0</v>
      </c>
      <c r="O40" s="13">
        <f t="shared" ref="O40:O75" si="1">COUNTIFS($E$40:$E$470,N40,$G$40:$G$470,3)</f>
        <v>3</v>
      </c>
      <c r="R40" s="12" t="s">
        <v>78</v>
      </c>
      <c r="S40" s="23" t="str">
        <f t="shared" ref="S40:S75" si="2">IF(O40&gt;=10,N40,"-")</f>
        <v>-</v>
      </c>
    </row>
    <row r="41">
      <c r="D41" s="12">
        <v>1.0</v>
      </c>
      <c r="E41" s="13">
        <v>129.0</v>
      </c>
      <c r="F41" s="13">
        <v>25.0</v>
      </c>
      <c r="G41" s="13">
        <v>9.0</v>
      </c>
      <c r="H41" s="13">
        <v>2011.0</v>
      </c>
      <c r="I41" s="13" t="s">
        <v>76</v>
      </c>
      <c r="J41" s="13" t="s">
        <v>79</v>
      </c>
      <c r="K41" s="12"/>
      <c r="N41" s="13">
        <v>101.0</v>
      </c>
      <c r="O41" s="13">
        <f t="shared" si="1"/>
        <v>8</v>
      </c>
      <c r="S41" s="23" t="str">
        <f t="shared" si="2"/>
        <v>-</v>
      </c>
    </row>
    <row r="42">
      <c r="D42" s="12">
        <v>2.0</v>
      </c>
      <c r="E42" s="13">
        <v>131.0</v>
      </c>
      <c r="F42" s="13">
        <v>10.0</v>
      </c>
      <c r="G42" s="13">
        <v>3.0</v>
      </c>
      <c r="H42" s="13">
        <v>2003.0</v>
      </c>
      <c r="I42" s="13" t="s">
        <v>80</v>
      </c>
      <c r="J42" s="13" t="s">
        <v>81</v>
      </c>
      <c r="K42" s="12"/>
      <c r="N42" s="13">
        <v>102.0</v>
      </c>
      <c r="O42" s="13">
        <f t="shared" si="1"/>
        <v>5</v>
      </c>
      <c r="S42" s="23" t="str">
        <f t="shared" si="2"/>
        <v>-</v>
      </c>
    </row>
    <row r="43">
      <c r="D43" s="12">
        <v>3.0</v>
      </c>
      <c r="E43" s="13">
        <v>108.0</v>
      </c>
      <c r="F43" s="13">
        <v>16.0</v>
      </c>
      <c r="G43" s="13">
        <v>8.0</v>
      </c>
      <c r="H43" s="13">
        <v>2023.0</v>
      </c>
      <c r="I43" s="13" t="s">
        <v>76</v>
      </c>
      <c r="J43" s="13" t="s">
        <v>82</v>
      </c>
      <c r="K43" s="12"/>
      <c r="N43" s="13">
        <v>103.0</v>
      </c>
      <c r="O43" s="13">
        <f t="shared" si="1"/>
        <v>5</v>
      </c>
      <c r="S43" s="23" t="str">
        <f t="shared" si="2"/>
        <v>-</v>
      </c>
    </row>
    <row r="44">
      <c r="D44" s="12">
        <v>4.0</v>
      </c>
      <c r="E44" s="13">
        <v>134.0</v>
      </c>
      <c r="F44" s="13">
        <v>24.0</v>
      </c>
      <c r="G44" s="13">
        <v>3.0</v>
      </c>
      <c r="H44" s="13">
        <v>2018.0</v>
      </c>
      <c r="I44" s="13" t="s">
        <v>80</v>
      </c>
      <c r="J44" s="13" t="s">
        <v>83</v>
      </c>
      <c r="K44" s="12"/>
      <c r="N44" s="13">
        <v>104.0</v>
      </c>
      <c r="O44" s="13">
        <f t="shared" si="1"/>
        <v>5</v>
      </c>
      <c r="S44" s="23" t="str">
        <f t="shared" si="2"/>
        <v>-</v>
      </c>
    </row>
    <row r="45">
      <c r="D45" s="12">
        <v>5.0</v>
      </c>
      <c r="E45" s="13">
        <v>111.0</v>
      </c>
      <c r="F45" s="13">
        <v>19.0</v>
      </c>
      <c r="G45" s="13">
        <v>12.0</v>
      </c>
      <c r="H45" s="13">
        <v>2014.0</v>
      </c>
      <c r="I45" s="13" t="s">
        <v>76</v>
      </c>
      <c r="J45" s="13" t="s">
        <v>84</v>
      </c>
      <c r="K45" s="12"/>
      <c r="N45" s="13">
        <v>105.0</v>
      </c>
      <c r="O45" s="13">
        <f t="shared" si="1"/>
        <v>3</v>
      </c>
      <c r="S45" s="23" t="str">
        <f t="shared" si="2"/>
        <v>-</v>
      </c>
    </row>
    <row r="46">
      <c r="D46" s="12">
        <v>6.0</v>
      </c>
      <c r="E46" s="13">
        <v>133.0</v>
      </c>
      <c r="F46" s="13">
        <v>1.0</v>
      </c>
      <c r="G46" s="13">
        <v>11.0</v>
      </c>
      <c r="H46" s="13">
        <v>2006.0</v>
      </c>
      <c r="I46" s="13" t="s">
        <v>80</v>
      </c>
      <c r="J46" s="13" t="s">
        <v>85</v>
      </c>
      <c r="K46" s="12"/>
      <c r="N46" s="13">
        <v>106.0</v>
      </c>
      <c r="O46" s="13">
        <f t="shared" si="1"/>
        <v>10</v>
      </c>
      <c r="S46" s="23">
        <f t="shared" si="2"/>
        <v>106</v>
      </c>
    </row>
    <row r="47">
      <c r="D47" s="12">
        <v>7.0</v>
      </c>
      <c r="E47" s="13">
        <v>105.0</v>
      </c>
      <c r="F47" s="13">
        <v>6.0</v>
      </c>
      <c r="G47" s="13">
        <v>3.0</v>
      </c>
      <c r="H47" s="13">
        <v>2013.0</v>
      </c>
      <c r="I47" s="13" t="s">
        <v>76</v>
      </c>
      <c r="J47" s="13" t="s">
        <v>86</v>
      </c>
      <c r="K47" s="12"/>
      <c r="N47" s="13">
        <v>107.0</v>
      </c>
      <c r="O47" s="13">
        <f t="shared" si="1"/>
        <v>8</v>
      </c>
      <c r="S47" s="23" t="str">
        <f t="shared" si="2"/>
        <v>-</v>
      </c>
    </row>
    <row r="48">
      <c r="D48" s="12">
        <v>8.0</v>
      </c>
      <c r="E48" s="13">
        <v>131.0</v>
      </c>
      <c r="F48" s="13">
        <v>22.0</v>
      </c>
      <c r="G48" s="13">
        <v>9.0</v>
      </c>
      <c r="H48" s="13">
        <v>2021.0</v>
      </c>
      <c r="I48" s="13" t="s">
        <v>80</v>
      </c>
      <c r="J48" s="13" t="s">
        <v>87</v>
      </c>
      <c r="K48" s="12"/>
      <c r="N48" s="13">
        <v>108.0</v>
      </c>
      <c r="O48" s="13">
        <f t="shared" si="1"/>
        <v>4</v>
      </c>
      <c r="S48" s="23" t="str">
        <f t="shared" si="2"/>
        <v>-</v>
      </c>
    </row>
    <row r="49">
      <c r="D49" s="12">
        <v>9.0</v>
      </c>
      <c r="E49" s="13">
        <v>118.0</v>
      </c>
      <c r="F49" s="13">
        <v>8.0</v>
      </c>
      <c r="G49" s="13">
        <v>10.0</v>
      </c>
      <c r="H49" s="13">
        <v>2019.0</v>
      </c>
      <c r="I49" s="13" t="s">
        <v>76</v>
      </c>
      <c r="J49" s="13" t="s">
        <v>88</v>
      </c>
      <c r="K49" s="12"/>
      <c r="N49" s="13">
        <v>109.0</v>
      </c>
      <c r="O49" s="13">
        <f t="shared" si="1"/>
        <v>9</v>
      </c>
      <c r="S49" s="23" t="str">
        <f t="shared" si="2"/>
        <v>-</v>
      </c>
    </row>
    <row r="50">
      <c r="D50" s="12">
        <v>10.0</v>
      </c>
      <c r="E50" s="13">
        <v>127.0</v>
      </c>
      <c r="F50" s="13">
        <v>18.0</v>
      </c>
      <c r="G50" s="13">
        <v>3.0</v>
      </c>
      <c r="H50" s="13">
        <v>2002.0</v>
      </c>
      <c r="I50" s="13" t="s">
        <v>80</v>
      </c>
      <c r="J50" s="13" t="s">
        <v>89</v>
      </c>
      <c r="K50" s="12"/>
      <c r="N50" s="13">
        <v>110.0</v>
      </c>
      <c r="O50" s="13">
        <f t="shared" si="1"/>
        <v>9</v>
      </c>
      <c r="S50" s="23" t="str">
        <f t="shared" si="2"/>
        <v>-</v>
      </c>
    </row>
    <row r="51">
      <c r="D51" s="12">
        <v>11.0</v>
      </c>
      <c r="E51" s="13">
        <v>119.0</v>
      </c>
      <c r="F51" s="13">
        <v>29.0</v>
      </c>
      <c r="G51" s="13">
        <v>7.0</v>
      </c>
      <c r="H51" s="13">
        <v>2024.0</v>
      </c>
      <c r="I51" s="13" t="s">
        <v>76</v>
      </c>
      <c r="J51" s="13" t="s">
        <v>90</v>
      </c>
      <c r="K51" s="12"/>
      <c r="N51" s="13">
        <v>111.0</v>
      </c>
      <c r="O51" s="13">
        <f t="shared" si="1"/>
        <v>7</v>
      </c>
      <c r="S51" s="23" t="str">
        <f t="shared" si="2"/>
        <v>-</v>
      </c>
    </row>
    <row r="52">
      <c r="D52" s="12">
        <v>12.0</v>
      </c>
      <c r="E52" s="13">
        <v>116.0</v>
      </c>
      <c r="F52" s="13">
        <v>23.0</v>
      </c>
      <c r="G52" s="13">
        <v>10.0</v>
      </c>
      <c r="H52" s="13">
        <v>2018.0</v>
      </c>
      <c r="I52" s="13" t="s">
        <v>76</v>
      </c>
      <c r="J52" s="13" t="s">
        <v>91</v>
      </c>
      <c r="K52" s="12"/>
      <c r="N52" s="13">
        <v>112.0</v>
      </c>
      <c r="O52" s="13">
        <f t="shared" si="1"/>
        <v>6</v>
      </c>
      <c r="S52" s="23" t="str">
        <f t="shared" si="2"/>
        <v>-</v>
      </c>
    </row>
    <row r="53">
      <c r="D53" s="12">
        <v>13.0</v>
      </c>
      <c r="E53" s="13">
        <v>128.0</v>
      </c>
      <c r="F53" s="13">
        <v>25.0</v>
      </c>
      <c r="G53" s="13">
        <v>3.0</v>
      </c>
      <c r="H53" s="13">
        <v>2017.0</v>
      </c>
      <c r="I53" s="13" t="s">
        <v>80</v>
      </c>
      <c r="J53" s="13" t="s">
        <v>92</v>
      </c>
      <c r="K53" s="12"/>
      <c r="N53" s="13">
        <v>113.0</v>
      </c>
      <c r="O53" s="13">
        <f t="shared" si="1"/>
        <v>8</v>
      </c>
      <c r="S53" s="23" t="str">
        <f t="shared" si="2"/>
        <v>-</v>
      </c>
    </row>
    <row r="54">
      <c r="D54" s="12">
        <v>14.0</v>
      </c>
      <c r="E54" s="13">
        <v>102.0</v>
      </c>
      <c r="F54" s="13">
        <v>13.0</v>
      </c>
      <c r="G54" s="13">
        <v>9.0</v>
      </c>
      <c r="H54" s="13">
        <v>2008.0</v>
      </c>
      <c r="I54" s="13" t="s">
        <v>76</v>
      </c>
      <c r="J54" s="13" t="s">
        <v>93</v>
      </c>
      <c r="K54" s="12"/>
      <c r="N54" s="13">
        <v>114.0</v>
      </c>
      <c r="O54" s="13">
        <f t="shared" si="1"/>
        <v>8</v>
      </c>
      <c r="S54" s="23" t="str">
        <f t="shared" si="2"/>
        <v>-</v>
      </c>
    </row>
    <row r="55">
      <c r="D55" s="12">
        <v>15.0</v>
      </c>
      <c r="E55" s="13">
        <v>116.0</v>
      </c>
      <c r="F55" s="13">
        <v>31.0</v>
      </c>
      <c r="G55" s="13">
        <v>3.0</v>
      </c>
      <c r="H55" s="13">
        <v>2015.0</v>
      </c>
      <c r="I55" s="13" t="s">
        <v>80</v>
      </c>
      <c r="J55" s="13" t="s">
        <v>94</v>
      </c>
      <c r="K55" s="12"/>
      <c r="N55" s="13">
        <v>115.0</v>
      </c>
      <c r="O55" s="13">
        <f t="shared" si="1"/>
        <v>5</v>
      </c>
      <c r="S55" s="23" t="str">
        <f t="shared" si="2"/>
        <v>-</v>
      </c>
    </row>
    <row r="56">
      <c r="D56" s="12">
        <v>16.0</v>
      </c>
      <c r="E56" s="13">
        <v>107.0</v>
      </c>
      <c r="F56" s="13">
        <v>12.0</v>
      </c>
      <c r="G56" s="13">
        <v>5.0</v>
      </c>
      <c r="H56" s="13">
        <v>2013.0</v>
      </c>
      <c r="I56" s="13" t="s">
        <v>76</v>
      </c>
      <c r="J56" s="13" t="s">
        <v>95</v>
      </c>
      <c r="K56" s="12"/>
      <c r="N56" s="13">
        <v>116.0</v>
      </c>
      <c r="O56" s="13">
        <f t="shared" si="1"/>
        <v>5</v>
      </c>
      <c r="S56" s="23" t="str">
        <f t="shared" si="2"/>
        <v>-</v>
      </c>
    </row>
    <row r="57">
      <c r="D57" s="12">
        <v>17.0</v>
      </c>
      <c r="E57" s="13">
        <v>103.0</v>
      </c>
      <c r="F57" s="13">
        <v>29.0</v>
      </c>
      <c r="G57" s="13">
        <v>3.0</v>
      </c>
      <c r="H57" s="13">
        <v>2002.0</v>
      </c>
      <c r="I57" s="13" t="s">
        <v>76</v>
      </c>
      <c r="J57" s="13" t="s">
        <v>96</v>
      </c>
      <c r="K57" s="12"/>
      <c r="N57" s="13">
        <v>117.0</v>
      </c>
      <c r="O57" s="13">
        <f t="shared" si="1"/>
        <v>10</v>
      </c>
      <c r="S57" s="23">
        <f t="shared" si="2"/>
        <v>117</v>
      </c>
    </row>
    <row r="58">
      <c r="D58" s="12">
        <v>18.0</v>
      </c>
      <c r="E58" s="13">
        <v>106.0</v>
      </c>
      <c r="F58" s="13">
        <v>26.0</v>
      </c>
      <c r="G58" s="13">
        <v>3.0</v>
      </c>
      <c r="H58" s="13">
        <v>2006.0</v>
      </c>
      <c r="I58" s="13" t="s">
        <v>76</v>
      </c>
      <c r="J58" s="13" t="s">
        <v>97</v>
      </c>
      <c r="K58" s="12"/>
      <c r="N58" s="13">
        <v>118.0</v>
      </c>
      <c r="O58" s="13">
        <f t="shared" si="1"/>
        <v>7</v>
      </c>
      <c r="S58" s="23" t="str">
        <f t="shared" si="2"/>
        <v>-</v>
      </c>
    </row>
    <row r="59">
      <c r="D59" s="12">
        <v>19.0</v>
      </c>
      <c r="E59" s="13">
        <v>109.0</v>
      </c>
      <c r="F59" s="13">
        <v>5.0</v>
      </c>
      <c r="G59" s="13">
        <v>3.0</v>
      </c>
      <c r="H59" s="13">
        <v>2022.0</v>
      </c>
      <c r="I59" s="13" t="s">
        <v>80</v>
      </c>
      <c r="J59" s="13" t="s">
        <v>98</v>
      </c>
      <c r="K59" s="12"/>
      <c r="N59" s="13">
        <v>119.0</v>
      </c>
      <c r="O59" s="13">
        <f t="shared" si="1"/>
        <v>5</v>
      </c>
      <c r="S59" s="23" t="str">
        <f t="shared" si="2"/>
        <v>-</v>
      </c>
    </row>
    <row r="60">
      <c r="D60" s="12">
        <v>20.0</v>
      </c>
      <c r="E60" s="13">
        <v>126.0</v>
      </c>
      <c r="F60" s="13">
        <v>26.0</v>
      </c>
      <c r="G60" s="13">
        <v>2.0</v>
      </c>
      <c r="H60" s="13">
        <v>2018.0</v>
      </c>
      <c r="I60" s="13" t="s">
        <v>80</v>
      </c>
      <c r="J60" s="13" t="s">
        <v>99</v>
      </c>
      <c r="K60" s="12"/>
      <c r="N60" s="13">
        <v>120.0</v>
      </c>
      <c r="O60" s="13">
        <f t="shared" si="1"/>
        <v>9</v>
      </c>
      <c r="S60" s="23" t="str">
        <f t="shared" si="2"/>
        <v>-</v>
      </c>
    </row>
    <row r="61">
      <c r="D61" s="12">
        <v>21.0</v>
      </c>
      <c r="E61" s="13">
        <v>131.0</v>
      </c>
      <c r="F61" s="13">
        <v>1.0</v>
      </c>
      <c r="G61" s="13">
        <v>3.0</v>
      </c>
      <c r="H61" s="13">
        <v>2008.0</v>
      </c>
      <c r="I61" s="13" t="s">
        <v>76</v>
      </c>
      <c r="J61" s="13" t="s">
        <v>100</v>
      </c>
      <c r="K61" s="12"/>
      <c r="N61" s="13">
        <v>121.0</v>
      </c>
      <c r="O61" s="13">
        <f t="shared" si="1"/>
        <v>12</v>
      </c>
      <c r="S61" s="23">
        <f t="shared" si="2"/>
        <v>121</v>
      </c>
    </row>
    <row r="62">
      <c r="D62" s="12">
        <v>22.0</v>
      </c>
      <c r="E62" s="13">
        <v>124.0</v>
      </c>
      <c r="F62" s="13">
        <v>3.0</v>
      </c>
      <c r="G62" s="13">
        <v>10.0</v>
      </c>
      <c r="H62" s="13">
        <v>2002.0</v>
      </c>
      <c r="I62" s="13" t="s">
        <v>76</v>
      </c>
      <c r="J62" s="13" t="s">
        <v>101</v>
      </c>
      <c r="K62" s="12"/>
      <c r="N62" s="13">
        <v>122.0</v>
      </c>
      <c r="O62" s="13">
        <f t="shared" si="1"/>
        <v>3</v>
      </c>
      <c r="S62" s="23" t="str">
        <f t="shared" si="2"/>
        <v>-</v>
      </c>
    </row>
    <row r="63">
      <c r="D63" s="12">
        <v>23.0</v>
      </c>
      <c r="E63" s="13">
        <v>131.0</v>
      </c>
      <c r="F63" s="13">
        <v>22.0</v>
      </c>
      <c r="G63" s="13">
        <v>3.0</v>
      </c>
      <c r="H63" s="13">
        <v>2016.0</v>
      </c>
      <c r="I63" s="13" t="s">
        <v>80</v>
      </c>
      <c r="J63" s="13" t="s">
        <v>102</v>
      </c>
      <c r="K63" s="12"/>
      <c r="N63" s="13">
        <v>123.0</v>
      </c>
      <c r="O63" s="13">
        <f t="shared" si="1"/>
        <v>4</v>
      </c>
      <c r="S63" s="23" t="str">
        <f t="shared" si="2"/>
        <v>-</v>
      </c>
    </row>
    <row r="64">
      <c r="D64" s="12">
        <v>24.0</v>
      </c>
      <c r="E64" s="13">
        <v>118.0</v>
      </c>
      <c r="F64" s="13">
        <v>5.0</v>
      </c>
      <c r="G64" s="13">
        <v>9.0</v>
      </c>
      <c r="H64" s="13">
        <v>2001.0</v>
      </c>
      <c r="I64" s="13" t="s">
        <v>76</v>
      </c>
      <c r="J64" s="13" t="s">
        <v>103</v>
      </c>
      <c r="K64" s="12"/>
      <c r="N64" s="13">
        <v>124.0</v>
      </c>
      <c r="O64" s="13">
        <f t="shared" si="1"/>
        <v>9</v>
      </c>
      <c r="S64" s="23" t="str">
        <f t="shared" si="2"/>
        <v>-</v>
      </c>
    </row>
    <row r="65">
      <c r="D65" s="12">
        <v>25.0</v>
      </c>
      <c r="E65" s="13">
        <v>109.0</v>
      </c>
      <c r="F65" s="13">
        <v>12.0</v>
      </c>
      <c r="G65" s="13">
        <v>3.0</v>
      </c>
      <c r="H65" s="13">
        <v>2002.0</v>
      </c>
      <c r="I65" s="13" t="s">
        <v>80</v>
      </c>
      <c r="J65" s="13" t="s">
        <v>104</v>
      </c>
      <c r="K65" s="12"/>
      <c r="N65" s="13">
        <v>125.0</v>
      </c>
      <c r="O65" s="13">
        <f t="shared" si="1"/>
        <v>3</v>
      </c>
      <c r="S65" s="23" t="str">
        <f t="shared" si="2"/>
        <v>-</v>
      </c>
    </row>
    <row r="66">
      <c r="D66" s="12">
        <v>26.0</v>
      </c>
      <c r="E66" s="13">
        <v>114.0</v>
      </c>
      <c r="F66" s="13">
        <v>16.0</v>
      </c>
      <c r="G66" s="13">
        <v>4.0</v>
      </c>
      <c r="H66" s="13">
        <v>2020.0</v>
      </c>
      <c r="I66" s="13" t="s">
        <v>76</v>
      </c>
      <c r="J66" s="13" t="s">
        <v>105</v>
      </c>
      <c r="K66" s="12"/>
      <c r="N66" s="13">
        <v>126.0</v>
      </c>
      <c r="O66" s="13">
        <f t="shared" si="1"/>
        <v>6</v>
      </c>
      <c r="S66" s="23" t="str">
        <f t="shared" si="2"/>
        <v>-</v>
      </c>
    </row>
    <row r="67">
      <c r="D67" s="12">
        <v>27.0</v>
      </c>
      <c r="E67" s="13">
        <v>101.0</v>
      </c>
      <c r="F67" s="13">
        <v>13.0</v>
      </c>
      <c r="G67" s="13">
        <v>3.0</v>
      </c>
      <c r="H67" s="13">
        <v>2008.0</v>
      </c>
      <c r="I67" s="13" t="s">
        <v>80</v>
      </c>
      <c r="J67" s="13" t="s">
        <v>106</v>
      </c>
      <c r="K67" s="12"/>
      <c r="N67" s="13">
        <v>127.0</v>
      </c>
      <c r="O67" s="13">
        <f t="shared" si="1"/>
        <v>8</v>
      </c>
      <c r="S67" s="23" t="str">
        <f t="shared" si="2"/>
        <v>-</v>
      </c>
    </row>
    <row r="68">
      <c r="D68" s="12">
        <v>28.0</v>
      </c>
      <c r="E68" s="13">
        <v>129.0</v>
      </c>
      <c r="F68" s="13">
        <v>12.0</v>
      </c>
      <c r="G68" s="13">
        <v>1.0</v>
      </c>
      <c r="H68" s="13">
        <v>2013.0</v>
      </c>
      <c r="I68" s="13" t="s">
        <v>76</v>
      </c>
      <c r="J68" s="13" t="s">
        <v>107</v>
      </c>
      <c r="K68" s="12"/>
      <c r="N68" s="13">
        <v>128.0</v>
      </c>
      <c r="O68" s="13">
        <f t="shared" si="1"/>
        <v>5</v>
      </c>
      <c r="S68" s="23" t="str">
        <f t="shared" si="2"/>
        <v>-</v>
      </c>
    </row>
    <row r="69">
      <c r="D69" s="12">
        <v>29.0</v>
      </c>
      <c r="E69" s="13">
        <v>116.0</v>
      </c>
      <c r="F69" s="13">
        <v>18.0</v>
      </c>
      <c r="G69" s="13">
        <v>3.0</v>
      </c>
      <c r="H69" s="13">
        <v>2009.0</v>
      </c>
      <c r="I69" s="13" t="s">
        <v>80</v>
      </c>
      <c r="J69" s="13" t="s">
        <v>108</v>
      </c>
      <c r="K69" s="12"/>
      <c r="N69" s="13">
        <v>129.0</v>
      </c>
      <c r="O69" s="13">
        <f t="shared" si="1"/>
        <v>6</v>
      </c>
      <c r="S69" s="23" t="str">
        <f t="shared" si="2"/>
        <v>-</v>
      </c>
    </row>
    <row r="70">
      <c r="D70" s="12">
        <v>30.0</v>
      </c>
      <c r="E70" s="13">
        <v>120.0</v>
      </c>
      <c r="F70" s="13">
        <v>22.0</v>
      </c>
      <c r="G70" s="13">
        <v>11.0</v>
      </c>
      <c r="H70" s="13">
        <v>2000.0</v>
      </c>
      <c r="I70" s="13" t="s">
        <v>76</v>
      </c>
      <c r="J70" s="13" t="s">
        <v>109</v>
      </c>
      <c r="K70" s="12"/>
      <c r="N70" s="13">
        <v>130.0</v>
      </c>
      <c r="O70" s="13">
        <f t="shared" si="1"/>
        <v>6</v>
      </c>
      <c r="S70" s="23" t="str">
        <f t="shared" si="2"/>
        <v>-</v>
      </c>
    </row>
    <row r="71">
      <c r="D71" s="12">
        <v>31.0</v>
      </c>
      <c r="E71" s="13">
        <v>112.0</v>
      </c>
      <c r="F71" s="13">
        <v>13.0</v>
      </c>
      <c r="G71" s="13">
        <v>3.0</v>
      </c>
      <c r="H71" s="13">
        <v>2024.0</v>
      </c>
      <c r="I71" s="13" t="s">
        <v>80</v>
      </c>
      <c r="J71" s="13" t="s">
        <v>110</v>
      </c>
      <c r="K71" s="12"/>
      <c r="N71" s="13">
        <v>131.0</v>
      </c>
      <c r="O71" s="13">
        <f t="shared" si="1"/>
        <v>9</v>
      </c>
      <c r="S71" s="23" t="str">
        <f t="shared" si="2"/>
        <v>-</v>
      </c>
    </row>
    <row r="72">
      <c r="D72" s="12">
        <v>32.0</v>
      </c>
      <c r="E72" s="13">
        <v>116.0</v>
      </c>
      <c r="F72" s="13">
        <v>29.0</v>
      </c>
      <c r="G72" s="13">
        <v>1.0</v>
      </c>
      <c r="H72" s="13">
        <v>2021.0</v>
      </c>
      <c r="I72" s="13" t="s">
        <v>76</v>
      </c>
      <c r="J72" s="13" t="s">
        <v>111</v>
      </c>
      <c r="K72" s="12"/>
      <c r="N72" s="13">
        <v>132.0</v>
      </c>
      <c r="O72" s="13">
        <f t="shared" si="1"/>
        <v>6</v>
      </c>
      <c r="S72" s="23" t="str">
        <f t="shared" si="2"/>
        <v>-</v>
      </c>
    </row>
    <row r="73">
      <c r="D73" s="12">
        <v>33.0</v>
      </c>
      <c r="E73" s="13">
        <v>123.0</v>
      </c>
      <c r="F73" s="13">
        <v>13.0</v>
      </c>
      <c r="G73" s="13">
        <v>3.0</v>
      </c>
      <c r="H73" s="13">
        <v>2008.0</v>
      </c>
      <c r="I73" s="13" t="s">
        <v>80</v>
      </c>
      <c r="J73" s="13" t="s">
        <v>112</v>
      </c>
      <c r="K73" s="12"/>
      <c r="N73" s="13">
        <v>133.0</v>
      </c>
      <c r="O73" s="13">
        <f t="shared" si="1"/>
        <v>3</v>
      </c>
      <c r="S73" s="23" t="str">
        <f t="shared" si="2"/>
        <v>-</v>
      </c>
    </row>
    <row r="74">
      <c r="D74" s="12">
        <v>34.0</v>
      </c>
      <c r="E74" s="13">
        <v>108.0</v>
      </c>
      <c r="F74" s="13">
        <v>3.0</v>
      </c>
      <c r="G74" s="13">
        <v>12.0</v>
      </c>
      <c r="H74" s="13">
        <v>2015.0</v>
      </c>
      <c r="I74" s="13" t="s">
        <v>76</v>
      </c>
      <c r="J74" s="13" t="s">
        <v>113</v>
      </c>
      <c r="K74" s="12"/>
      <c r="N74" s="13">
        <v>134.0</v>
      </c>
      <c r="O74" s="13">
        <f t="shared" si="1"/>
        <v>3</v>
      </c>
      <c r="S74" s="23" t="str">
        <f t="shared" si="2"/>
        <v>-</v>
      </c>
    </row>
    <row r="75">
      <c r="D75" s="12">
        <v>35.0</v>
      </c>
      <c r="E75" s="13">
        <v>125.0</v>
      </c>
      <c r="F75" s="13">
        <v>21.0</v>
      </c>
      <c r="G75" s="13">
        <v>3.0</v>
      </c>
      <c r="H75" s="13">
        <v>2016.0</v>
      </c>
      <c r="I75" s="13" t="s">
        <v>80</v>
      </c>
      <c r="J75" s="13" t="s">
        <v>114</v>
      </c>
      <c r="K75" s="12"/>
      <c r="N75" s="13">
        <v>135.0</v>
      </c>
      <c r="O75" s="13">
        <f t="shared" si="1"/>
        <v>4</v>
      </c>
      <c r="S75" s="23" t="str">
        <f t="shared" si="2"/>
        <v>-</v>
      </c>
    </row>
    <row r="76">
      <c r="D76" s="12">
        <v>36.0</v>
      </c>
      <c r="E76" s="13">
        <v>111.0</v>
      </c>
      <c r="F76" s="13">
        <v>27.0</v>
      </c>
      <c r="G76" s="13">
        <v>6.0</v>
      </c>
      <c r="H76" s="13">
        <v>2004.0</v>
      </c>
      <c r="I76" s="13" t="s">
        <v>76</v>
      </c>
      <c r="J76" s="13" t="s">
        <v>115</v>
      </c>
      <c r="K76" s="12"/>
    </row>
    <row r="77">
      <c r="D77" s="12">
        <v>37.0</v>
      </c>
      <c r="E77" s="13">
        <v>128.0</v>
      </c>
      <c r="F77" s="13">
        <v>23.0</v>
      </c>
      <c r="G77" s="13">
        <v>3.0</v>
      </c>
      <c r="H77" s="13">
        <v>2006.0</v>
      </c>
      <c r="I77" s="13" t="s">
        <v>76</v>
      </c>
      <c r="J77" s="13" t="s">
        <v>116</v>
      </c>
      <c r="K77" s="12"/>
    </row>
    <row r="78">
      <c r="D78" s="12">
        <v>38.0</v>
      </c>
      <c r="E78" s="13">
        <v>116.0</v>
      </c>
      <c r="F78" s="13">
        <v>1.0</v>
      </c>
      <c r="G78" s="13">
        <v>9.0</v>
      </c>
      <c r="H78" s="13">
        <v>2003.0</v>
      </c>
      <c r="I78" s="13" t="s">
        <v>80</v>
      </c>
      <c r="J78" s="13" t="s">
        <v>117</v>
      </c>
      <c r="K78" s="12"/>
    </row>
    <row r="79">
      <c r="D79" s="12">
        <v>39.0</v>
      </c>
      <c r="E79" s="13">
        <v>120.0</v>
      </c>
      <c r="F79" s="13">
        <v>11.0</v>
      </c>
      <c r="G79" s="13">
        <v>3.0</v>
      </c>
      <c r="H79" s="13">
        <v>2000.0</v>
      </c>
      <c r="I79" s="13" t="s">
        <v>76</v>
      </c>
      <c r="J79" s="13" t="s">
        <v>118</v>
      </c>
      <c r="K79" s="12"/>
    </row>
    <row r="80">
      <c r="D80" s="12">
        <v>40.0</v>
      </c>
      <c r="E80" s="13">
        <v>112.0</v>
      </c>
      <c r="F80" s="13">
        <v>18.0</v>
      </c>
      <c r="G80" s="13">
        <v>9.0</v>
      </c>
      <c r="H80" s="13">
        <v>2016.0</v>
      </c>
      <c r="I80" s="13" t="s">
        <v>80</v>
      </c>
      <c r="J80" s="13" t="s">
        <v>119</v>
      </c>
      <c r="K80" s="12"/>
    </row>
    <row r="81">
      <c r="D81" s="12">
        <v>41.0</v>
      </c>
      <c r="E81" s="13">
        <v>119.0</v>
      </c>
      <c r="F81" s="13">
        <v>21.0</v>
      </c>
      <c r="G81" s="13">
        <v>3.0</v>
      </c>
      <c r="H81" s="13">
        <v>2015.0</v>
      </c>
      <c r="I81" s="13" t="s">
        <v>76</v>
      </c>
      <c r="J81" s="13" t="s">
        <v>120</v>
      </c>
      <c r="K81" s="12"/>
    </row>
    <row r="82">
      <c r="D82" s="12">
        <v>42.0</v>
      </c>
      <c r="E82" s="13">
        <v>100.0</v>
      </c>
      <c r="F82" s="13">
        <v>14.0</v>
      </c>
      <c r="G82" s="13">
        <v>8.0</v>
      </c>
      <c r="H82" s="13">
        <v>2013.0</v>
      </c>
      <c r="I82" s="13" t="s">
        <v>80</v>
      </c>
      <c r="J82" s="13" t="s">
        <v>121</v>
      </c>
      <c r="K82" s="12"/>
    </row>
    <row r="83">
      <c r="D83" s="12">
        <v>43.0</v>
      </c>
      <c r="E83" s="13">
        <v>115.0</v>
      </c>
      <c r="F83" s="13">
        <v>29.0</v>
      </c>
      <c r="G83" s="13">
        <v>3.0</v>
      </c>
      <c r="H83" s="13">
        <v>2021.0</v>
      </c>
      <c r="I83" s="13" t="s">
        <v>76</v>
      </c>
      <c r="J83" s="13" t="s">
        <v>122</v>
      </c>
      <c r="K83" s="12"/>
    </row>
    <row r="84">
      <c r="D84" s="12">
        <v>44.0</v>
      </c>
      <c r="E84" s="13">
        <v>102.0</v>
      </c>
      <c r="F84" s="13">
        <v>20.0</v>
      </c>
      <c r="G84" s="13">
        <v>12.0</v>
      </c>
      <c r="H84" s="13">
        <v>2022.0</v>
      </c>
      <c r="I84" s="13" t="s">
        <v>80</v>
      </c>
      <c r="J84" s="13" t="s">
        <v>123</v>
      </c>
      <c r="K84" s="12"/>
    </row>
    <row r="85">
      <c r="D85" s="12">
        <v>45.0</v>
      </c>
      <c r="E85" s="13">
        <v>133.0</v>
      </c>
      <c r="F85" s="13">
        <v>20.0</v>
      </c>
      <c r="G85" s="13">
        <v>3.0</v>
      </c>
      <c r="H85" s="13">
        <v>2003.0</v>
      </c>
      <c r="I85" s="13" t="s">
        <v>76</v>
      </c>
      <c r="J85" s="13" t="s">
        <v>124</v>
      </c>
      <c r="K85" s="12"/>
    </row>
    <row r="86">
      <c r="D86" s="12">
        <v>46.0</v>
      </c>
      <c r="E86" s="13">
        <v>101.0</v>
      </c>
      <c r="F86" s="13">
        <v>23.0</v>
      </c>
      <c r="G86" s="13">
        <v>4.0</v>
      </c>
      <c r="H86" s="13">
        <v>2001.0</v>
      </c>
      <c r="I86" s="13" t="s">
        <v>80</v>
      </c>
      <c r="J86" s="13" t="s">
        <v>125</v>
      </c>
      <c r="K86" s="12"/>
    </row>
    <row r="87">
      <c r="D87" s="12">
        <v>47.0</v>
      </c>
      <c r="E87" s="13">
        <v>120.0</v>
      </c>
      <c r="F87" s="13">
        <v>31.0</v>
      </c>
      <c r="G87" s="13">
        <v>3.0</v>
      </c>
      <c r="H87" s="13">
        <v>2016.0</v>
      </c>
      <c r="I87" s="13" t="s">
        <v>76</v>
      </c>
      <c r="J87" s="13" t="s">
        <v>126</v>
      </c>
      <c r="K87" s="12"/>
    </row>
    <row r="88">
      <c r="D88" s="12">
        <v>48.0</v>
      </c>
      <c r="E88" s="13">
        <v>115.0</v>
      </c>
      <c r="F88" s="13">
        <v>22.0</v>
      </c>
      <c r="G88" s="13">
        <v>12.0</v>
      </c>
      <c r="H88" s="13">
        <v>2013.0</v>
      </c>
      <c r="I88" s="13" t="s">
        <v>76</v>
      </c>
      <c r="J88" s="13" t="s">
        <v>127</v>
      </c>
      <c r="K88" s="12"/>
    </row>
    <row r="89">
      <c r="D89" s="12">
        <v>49.0</v>
      </c>
      <c r="E89" s="13">
        <v>117.0</v>
      </c>
      <c r="F89" s="13">
        <v>14.0</v>
      </c>
      <c r="G89" s="13">
        <v>3.0</v>
      </c>
      <c r="H89" s="13">
        <v>2020.0</v>
      </c>
      <c r="I89" s="13" t="s">
        <v>80</v>
      </c>
      <c r="J89" s="13" t="s">
        <v>128</v>
      </c>
      <c r="K89" s="12"/>
    </row>
    <row r="90">
      <c r="D90" s="12">
        <v>50.0</v>
      </c>
      <c r="E90" s="13">
        <v>130.0</v>
      </c>
      <c r="F90" s="13">
        <v>28.0</v>
      </c>
      <c r="G90" s="13">
        <v>6.0</v>
      </c>
      <c r="H90" s="13">
        <v>2011.0</v>
      </c>
      <c r="I90" s="13" t="s">
        <v>76</v>
      </c>
      <c r="J90" s="13" t="s">
        <v>129</v>
      </c>
      <c r="K90" s="12"/>
    </row>
    <row r="91">
      <c r="D91" s="12">
        <v>51.0</v>
      </c>
      <c r="E91" s="13">
        <v>102.0</v>
      </c>
      <c r="F91" s="13">
        <v>11.0</v>
      </c>
      <c r="G91" s="13">
        <v>3.0</v>
      </c>
      <c r="H91" s="13">
        <v>2011.0</v>
      </c>
      <c r="I91" s="13" t="s">
        <v>80</v>
      </c>
      <c r="J91" s="13" t="s">
        <v>130</v>
      </c>
      <c r="K91" s="12"/>
    </row>
    <row r="92">
      <c r="D92" s="12">
        <v>52.0</v>
      </c>
      <c r="E92" s="13">
        <v>110.0</v>
      </c>
      <c r="F92" s="13">
        <v>3.0</v>
      </c>
      <c r="G92" s="13">
        <v>9.0</v>
      </c>
      <c r="H92" s="13">
        <v>2005.0</v>
      </c>
      <c r="I92" s="13" t="s">
        <v>76</v>
      </c>
      <c r="J92" s="13" t="s">
        <v>131</v>
      </c>
      <c r="K92" s="12"/>
    </row>
    <row r="93">
      <c r="D93" s="12">
        <v>53.0</v>
      </c>
      <c r="E93" s="13">
        <v>108.0</v>
      </c>
      <c r="F93" s="13">
        <v>16.0</v>
      </c>
      <c r="G93" s="13">
        <v>3.0</v>
      </c>
      <c r="H93" s="13">
        <v>2023.0</v>
      </c>
      <c r="I93" s="13" t="s">
        <v>76</v>
      </c>
      <c r="J93" s="13" t="s">
        <v>132</v>
      </c>
      <c r="K93" s="12"/>
    </row>
    <row r="94">
      <c r="D94" s="12">
        <v>54.0</v>
      </c>
      <c r="E94" s="13">
        <v>110.0</v>
      </c>
      <c r="F94" s="13">
        <v>19.0</v>
      </c>
      <c r="G94" s="13">
        <v>3.0</v>
      </c>
      <c r="H94" s="13">
        <v>2000.0</v>
      </c>
      <c r="I94" s="13" t="s">
        <v>76</v>
      </c>
      <c r="J94" s="13" t="s">
        <v>133</v>
      </c>
      <c r="K94" s="12"/>
    </row>
    <row r="95">
      <c r="D95" s="12">
        <v>55.0</v>
      </c>
      <c r="E95" s="13">
        <v>113.0</v>
      </c>
      <c r="F95" s="13">
        <v>16.0</v>
      </c>
      <c r="G95" s="13">
        <v>3.0</v>
      </c>
      <c r="H95" s="13">
        <v>2003.0</v>
      </c>
      <c r="I95" s="13" t="s">
        <v>80</v>
      </c>
      <c r="J95" s="13" t="s">
        <v>134</v>
      </c>
      <c r="K95" s="12"/>
    </row>
    <row r="96">
      <c r="D96" s="12">
        <v>56.0</v>
      </c>
      <c r="E96" s="13">
        <v>103.0</v>
      </c>
      <c r="F96" s="13">
        <v>26.0</v>
      </c>
      <c r="G96" s="13">
        <v>3.0</v>
      </c>
      <c r="H96" s="13">
        <v>2003.0</v>
      </c>
      <c r="I96" s="13" t="s">
        <v>80</v>
      </c>
      <c r="J96" s="13" t="s">
        <v>135</v>
      </c>
      <c r="K96" s="12"/>
    </row>
    <row r="97">
      <c r="D97" s="12">
        <v>57.0</v>
      </c>
      <c r="E97" s="13">
        <v>111.0</v>
      </c>
      <c r="F97" s="13">
        <v>9.0</v>
      </c>
      <c r="G97" s="13">
        <v>3.0</v>
      </c>
      <c r="H97" s="13">
        <v>2020.0</v>
      </c>
      <c r="I97" s="13" t="s">
        <v>76</v>
      </c>
      <c r="J97" s="13" t="s">
        <v>136</v>
      </c>
      <c r="K97" s="12"/>
    </row>
    <row r="98">
      <c r="D98" s="12">
        <v>58.0</v>
      </c>
      <c r="E98" s="13">
        <v>126.0</v>
      </c>
      <c r="F98" s="13">
        <v>5.0</v>
      </c>
      <c r="G98" s="13">
        <v>3.0</v>
      </c>
      <c r="H98" s="13">
        <v>2001.0</v>
      </c>
      <c r="I98" s="13" t="s">
        <v>76</v>
      </c>
      <c r="J98" s="13" t="s">
        <v>137</v>
      </c>
      <c r="K98" s="12"/>
    </row>
    <row r="99">
      <c r="D99" s="12">
        <v>59.0</v>
      </c>
      <c r="E99" s="13">
        <v>101.0</v>
      </c>
      <c r="F99" s="13">
        <v>12.0</v>
      </c>
      <c r="G99" s="13">
        <v>9.0</v>
      </c>
      <c r="H99" s="13">
        <v>2017.0</v>
      </c>
      <c r="I99" s="13" t="s">
        <v>80</v>
      </c>
      <c r="J99" s="13" t="s">
        <v>138</v>
      </c>
      <c r="K99" s="12"/>
    </row>
    <row r="100">
      <c r="D100" s="12">
        <v>60.0</v>
      </c>
      <c r="E100" s="13">
        <v>121.0</v>
      </c>
      <c r="F100" s="13">
        <v>15.0</v>
      </c>
      <c r="G100" s="13">
        <v>3.0</v>
      </c>
      <c r="H100" s="13">
        <v>2015.0</v>
      </c>
      <c r="I100" s="13" t="s">
        <v>76</v>
      </c>
      <c r="J100" s="13" t="s">
        <v>139</v>
      </c>
      <c r="K100" s="12"/>
    </row>
    <row r="101">
      <c r="D101" s="12">
        <v>61.0</v>
      </c>
      <c r="E101" s="13">
        <v>102.0</v>
      </c>
      <c r="F101" s="13">
        <v>4.0</v>
      </c>
      <c r="G101" s="13">
        <v>3.0</v>
      </c>
      <c r="H101" s="13">
        <v>2020.0</v>
      </c>
      <c r="I101" s="13" t="s">
        <v>80</v>
      </c>
      <c r="J101" s="13" t="s">
        <v>140</v>
      </c>
      <c r="K101" s="12"/>
    </row>
    <row r="102">
      <c r="D102" s="12">
        <v>62.0</v>
      </c>
      <c r="E102" s="13">
        <v>107.0</v>
      </c>
      <c r="F102" s="13">
        <v>26.0</v>
      </c>
      <c r="G102" s="13">
        <v>3.0</v>
      </c>
      <c r="H102" s="13">
        <v>2013.0</v>
      </c>
      <c r="I102" s="13" t="s">
        <v>76</v>
      </c>
      <c r="J102" s="13" t="s">
        <v>141</v>
      </c>
      <c r="K102" s="12"/>
    </row>
    <row r="103">
      <c r="D103" s="12">
        <v>63.0</v>
      </c>
      <c r="E103" s="13">
        <v>106.0</v>
      </c>
      <c r="F103" s="13">
        <v>31.0</v>
      </c>
      <c r="G103" s="13">
        <v>12.0</v>
      </c>
      <c r="H103" s="13">
        <v>2009.0</v>
      </c>
      <c r="I103" s="13" t="s">
        <v>80</v>
      </c>
      <c r="J103" s="13" t="s">
        <v>142</v>
      </c>
      <c r="K103" s="12"/>
    </row>
    <row r="104">
      <c r="D104" s="12">
        <v>64.0</v>
      </c>
      <c r="E104" s="13">
        <v>124.0</v>
      </c>
      <c r="F104" s="13">
        <v>3.0</v>
      </c>
      <c r="G104" s="13">
        <v>3.0</v>
      </c>
      <c r="H104" s="13">
        <v>2004.0</v>
      </c>
      <c r="I104" s="13" t="s">
        <v>76</v>
      </c>
      <c r="J104" s="13" t="s">
        <v>143</v>
      </c>
      <c r="K104" s="12"/>
    </row>
    <row r="105">
      <c r="D105" s="12">
        <v>65.0</v>
      </c>
      <c r="E105" s="13">
        <v>103.0</v>
      </c>
      <c r="F105" s="13">
        <v>29.0</v>
      </c>
      <c r="G105" s="13">
        <v>12.0</v>
      </c>
      <c r="H105" s="13">
        <v>2013.0</v>
      </c>
      <c r="I105" s="13" t="s">
        <v>80</v>
      </c>
      <c r="J105" s="13" t="s">
        <v>144</v>
      </c>
      <c r="K105" s="12"/>
    </row>
    <row r="106">
      <c r="D106" s="12">
        <v>66.0</v>
      </c>
      <c r="E106" s="13">
        <v>101.0</v>
      </c>
      <c r="F106" s="13">
        <v>27.0</v>
      </c>
      <c r="G106" s="13">
        <v>3.0</v>
      </c>
      <c r="H106" s="13">
        <v>2018.0</v>
      </c>
      <c r="I106" s="13" t="s">
        <v>76</v>
      </c>
      <c r="J106" s="13" t="s">
        <v>145</v>
      </c>
      <c r="K106" s="12"/>
    </row>
    <row r="107">
      <c r="D107" s="12">
        <v>67.0</v>
      </c>
      <c r="E107" s="13">
        <v>101.0</v>
      </c>
      <c r="F107" s="13">
        <v>22.0</v>
      </c>
      <c r="G107" s="13">
        <v>2.0</v>
      </c>
      <c r="H107" s="13">
        <v>2018.0</v>
      </c>
      <c r="I107" s="13" t="s">
        <v>80</v>
      </c>
      <c r="J107" s="13" t="s">
        <v>146</v>
      </c>
      <c r="K107" s="12"/>
    </row>
    <row r="108">
      <c r="D108" s="12">
        <v>68.0</v>
      </c>
      <c r="E108" s="13">
        <v>111.0</v>
      </c>
      <c r="F108" s="13">
        <v>20.0</v>
      </c>
      <c r="G108" s="13">
        <v>3.0</v>
      </c>
      <c r="H108" s="13">
        <v>2012.0</v>
      </c>
      <c r="I108" s="13" t="s">
        <v>76</v>
      </c>
      <c r="J108" s="13" t="s">
        <v>147</v>
      </c>
      <c r="K108" s="12"/>
    </row>
    <row r="109">
      <c r="D109" s="12">
        <v>69.0</v>
      </c>
      <c r="E109" s="13">
        <v>127.0</v>
      </c>
      <c r="F109" s="13">
        <v>16.0</v>
      </c>
      <c r="G109" s="13">
        <v>3.0</v>
      </c>
      <c r="H109" s="13">
        <v>2023.0</v>
      </c>
      <c r="I109" s="13" t="s">
        <v>80</v>
      </c>
      <c r="J109" s="13" t="s">
        <v>148</v>
      </c>
      <c r="K109" s="12"/>
    </row>
    <row r="110">
      <c r="D110" s="12">
        <v>70.0</v>
      </c>
      <c r="E110" s="13">
        <v>111.0</v>
      </c>
      <c r="F110" s="13">
        <v>15.0</v>
      </c>
      <c r="G110" s="13">
        <v>3.0</v>
      </c>
      <c r="H110" s="13">
        <v>2017.0</v>
      </c>
      <c r="I110" s="13" t="s">
        <v>76</v>
      </c>
      <c r="J110" s="13" t="s">
        <v>149</v>
      </c>
      <c r="K110" s="12"/>
    </row>
    <row r="111">
      <c r="D111" s="12">
        <v>71.0</v>
      </c>
      <c r="E111" s="13">
        <v>126.0</v>
      </c>
      <c r="F111" s="13">
        <v>17.0</v>
      </c>
      <c r="G111" s="13">
        <v>4.0</v>
      </c>
      <c r="H111" s="13">
        <v>2013.0</v>
      </c>
      <c r="I111" s="13" t="s">
        <v>80</v>
      </c>
      <c r="J111" s="13" t="s">
        <v>150</v>
      </c>
      <c r="K111" s="12"/>
    </row>
    <row r="112">
      <c r="D112" s="12">
        <v>72.0</v>
      </c>
      <c r="E112" s="13">
        <v>102.0</v>
      </c>
      <c r="F112" s="13">
        <v>18.0</v>
      </c>
      <c r="G112" s="13">
        <v>3.0</v>
      </c>
      <c r="H112" s="13">
        <v>2012.0</v>
      </c>
      <c r="I112" s="13" t="s">
        <v>76</v>
      </c>
      <c r="J112" s="13" t="s">
        <v>151</v>
      </c>
      <c r="K112" s="12"/>
    </row>
    <row r="113">
      <c r="D113" s="12">
        <v>73.0</v>
      </c>
      <c r="E113" s="13">
        <v>133.0</v>
      </c>
      <c r="F113" s="13">
        <v>19.0</v>
      </c>
      <c r="G113" s="13">
        <v>10.0</v>
      </c>
      <c r="H113" s="13">
        <v>2013.0</v>
      </c>
      <c r="I113" s="13" t="s">
        <v>76</v>
      </c>
      <c r="J113" s="13" t="s">
        <v>152</v>
      </c>
      <c r="K113" s="12"/>
    </row>
    <row r="114">
      <c r="D114" s="12">
        <v>74.0</v>
      </c>
      <c r="E114" s="13">
        <v>117.0</v>
      </c>
      <c r="F114" s="13">
        <v>28.0</v>
      </c>
      <c r="G114" s="13">
        <v>3.0</v>
      </c>
      <c r="H114" s="13">
        <v>2022.0</v>
      </c>
      <c r="I114" s="13" t="s">
        <v>80</v>
      </c>
      <c r="J114" s="13" t="s">
        <v>153</v>
      </c>
      <c r="K114" s="12"/>
    </row>
    <row r="115">
      <c r="D115" s="12">
        <v>75.0</v>
      </c>
      <c r="E115" s="13">
        <v>110.0</v>
      </c>
      <c r="F115" s="13">
        <v>21.0</v>
      </c>
      <c r="G115" s="13">
        <v>9.0</v>
      </c>
      <c r="H115" s="13">
        <v>2001.0</v>
      </c>
      <c r="I115" s="13" t="s">
        <v>76</v>
      </c>
      <c r="J115" s="13" t="s">
        <v>154</v>
      </c>
      <c r="K115" s="12"/>
    </row>
    <row r="116">
      <c r="D116" s="12">
        <v>76.0</v>
      </c>
      <c r="E116" s="13">
        <v>115.0</v>
      </c>
      <c r="F116" s="13">
        <v>15.0</v>
      </c>
      <c r="G116" s="13">
        <v>3.0</v>
      </c>
      <c r="H116" s="13">
        <v>2022.0</v>
      </c>
      <c r="I116" s="13" t="s">
        <v>80</v>
      </c>
      <c r="J116" s="13" t="s">
        <v>155</v>
      </c>
      <c r="K116" s="12"/>
    </row>
    <row r="117">
      <c r="D117" s="12">
        <v>77.0</v>
      </c>
      <c r="E117" s="13">
        <v>110.0</v>
      </c>
      <c r="F117" s="13">
        <v>2.0</v>
      </c>
      <c r="G117" s="13">
        <v>5.0</v>
      </c>
      <c r="H117" s="13">
        <v>2023.0</v>
      </c>
      <c r="I117" s="13" t="s">
        <v>76</v>
      </c>
      <c r="J117" s="13" t="s">
        <v>156</v>
      </c>
      <c r="K117" s="12"/>
    </row>
    <row r="118">
      <c r="D118" s="12">
        <v>78.0</v>
      </c>
      <c r="E118" s="13">
        <v>107.0</v>
      </c>
      <c r="F118" s="13">
        <v>9.0</v>
      </c>
      <c r="G118" s="13">
        <v>3.0</v>
      </c>
      <c r="H118" s="13">
        <v>2002.0</v>
      </c>
      <c r="I118" s="13" t="s">
        <v>80</v>
      </c>
      <c r="J118" s="13" t="s">
        <v>157</v>
      </c>
      <c r="K118" s="12"/>
    </row>
    <row r="119">
      <c r="D119" s="12">
        <v>79.0</v>
      </c>
      <c r="E119" s="13">
        <v>130.0</v>
      </c>
      <c r="F119" s="13">
        <v>20.0</v>
      </c>
      <c r="G119" s="13">
        <v>6.0</v>
      </c>
      <c r="H119" s="13">
        <v>2011.0</v>
      </c>
      <c r="I119" s="13" t="s">
        <v>76</v>
      </c>
      <c r="J119" s="13" t="s">
        <v>158</v>
      </c>
      <c r="K119" s="12"/>
    </row>
    <row r="120">
      <c r="D120" s="12">
        <v>80.0</v>
      </c>
      <c r="E120" s="13">
        <v>124.0</v>
      </c>
      <c r="F120" s="13">
        <v>3.0</v>
      </c>
      <c r="G120" s="13">
        <v>3.0</v>
      </c>
      <c r="H120" s="13">
        <v>2013.0</v>
      </c>
      <c r="I120" s="13" t="s">
        <v>80</v>
      </c>
      <c r="J120" s="13" t="s">
        <v>159</v>
      </c>
      <c r="K120" s="12"/>
    </row>
    <row r="121">
      <c r="D121" s="12">
        <v>81.0</v>
      </c>
      <c r="E121" s="13">
        <v>111.0</v>
      </c>
      <c r="F121" s="13">
        <v>14.0</v>
      </c>
      <c r="G121" s="13">
        <v>11.0</v>
      </c>
      <c r="H121" s="13">
        <v>2022.0</v>
      </c>
      <c r="I121" s="13" t="s">
        <v>76</v>
      </c>
      <c r="J121" s="13" t="s">
        <v>160</v>
      </c>
      <c r="K121" s="12"/>
    </row>
    <row r="122">
      <c r="D122" s="12">
        <v>82.0</v>
      </c>
      <c r="E122" s="13">
        <v>107.0</v>
      </c>
      <c r="F122" s="13">
        <v>30.0</v>
      </c>
      <c r="G122" s="13">
        <v>3.0</v>
      </c>
      <c r="H122" s="13">
        <v>2001.0</v>
      </c>
      <c r="I122" s="13" t="s">
        <v>80</v>
      </c>
      <c r="J122" s="13" t="s">
        <v>161</v>
      </c>
      <c r="K122" s="12"/>
    </row>
    <row r="123">
      <c r="D123" s="12">
        <v>83.0</v>
      </c>
      <c r="E123" s="13">
        <v>131.0</v>
      </c>
      <c r="F123" s="13">
        <v>20.0</v>
      </c>
      <c r="G123" s="13">
        <v>10.0</v>
      </c>
      <c r="H123" s="13">
        <v>2015.0</v>
      </c>
      <c r="I123" s="13" t="s">
        <v>76</v>
      </c>
      <c r="J123" s="13" t="s">
        <v>162</v>
      </c>
      <c r="K123" s="12"/>
    </row>
    <row r="124">
      <c r="D124" s="12">
        <v>84.0</v>
      </c>
      <c r="E124" s="13">
        <v>115.0</v>
      </c>
      <c r="F124" s="13">
        <v>17.0</v>
      </c>
      <c r="G124" s="13">
        <v>3.0</v>
      </c>
      <c r="H124" s="13">
        <v>2007.0</v>
      </c>
      <c r="I124" s="13" t="s">
        <v>76</v>
      </c>
      <c r="J124" s="13" t="s">
        <v>163</v>
      </c>
      <c r="K124" s="12"/>
    </row>
    <row r="125">
      <c r="D125" s="12">
        <v>85.0</v>
      </c>
      <c r="E125" s="13">
        <v>113.0</v>
      </c>
      <c r="F125" s="13">
        <v>26.0</v>
      </c>
      <c r="G125" s="13">
        <v>5.0</v>
      </c>
      <c r="H125" s="13">
        <v>2010.0</v>
      </c>
      <c r="I125" s="13" t="s">
        <v>80</v>
      </c>
      <c r="J125" s="13" t="s">
        <v>164</v>
      </c>
      <c r="K125" s="12"/>
    </row>
    <row r="126">
      <c r="D126" s="12">
        <v>86.0</v>
      </c>
      <c r="E126" s="13">
        <v>104.0</v>
      </c>
      <c r="F126" s="13">
        <v>14.0</v>
      </c>
      <c r="G126" s="13">
        <v>3.0</v>
      </c>
      <c r="H126" s="13">
        <v>2006.0</v>
      </c>
      <c r="I126" s="13" t="s">
        <v>76</v>
      </c>
      <c r="J126" s="13" t="s">
        <v>165</v>
      </c>
      <c r="K126" s="12"/>
    </row>
    <row r="127">
      <c r="D127" s="12">
        <v>87.0</v>
      </c>
      <c r="E127" s="13">
        <v>133.0</v>
      </c>
      <c r="F127" s="13">
        <v>3.0</v>
      </c>
      <c r="G127" s="13">
        <v>1.0</v>
      </c>
      <c r="H127" s="13">
        <v>2011.0</v>
      </c>
      <c r="I127" s="13" t="s">
        <v>80</v>
      </c>
      <c r="J127" s="13" t="s">
        <v>166</v>
      </c>
      <c r="K127" s="12"/>
    </row>
    <row r="128">
      <c r="D128" s="12">
        <v>88.0</v>
      </c>
      <c r="E128" s="13">
        <v>126.0</v>
      </c>
      <c r="F128" s="13">
        <v>21.0</v>
      </c>
      <c r="G128" s="13">
        <v>3.0</v>
      </c>
      <c r="H128" s="13">
        <v>2007.0</v>
      </c>
      <c r="I128" s="13" t="s">
        <v>76</v>
      </c>
      <c r="J128" s="13" t="s">
        <v>167</v>
      </c>
      <c r="K128" s="12"/>
    </row>
    <row r="129">
      <c r="D129" s="12">
        <v>89.0</v>
      </c>
      <c r="E129" s="13">
        <v>119.0</v>
      </c>
      <c r="F129" s="13">
        <v>5.0</v>
      </c>
      <c r="G129" s="13">
        <v>12.0</v>
      </c>
      <c r="H129" s="13">
        <v>2011.0</v>
      </c>
      <c r="I129" s="13" t="s">
        <v>76</v>
      </c>
      <c r="J129" s="13" t="s">
        <v>168</v>
      </c>
      <c r="K129" s="12"/>
    </row>
    <row r="130">
      <c r="D130" s="12">
        <v>90.0</v>
      </c>
      <c r="E130" s="13">
        <v>100.0</v>
      </c>
      <c r="F130" s="13">
        <v>18.0</v>
      </c>
      <c r="G130" s="13">
        <v>3.0</v>
      </c>
      <c r="H130" s="13">
        <v>2003.0</v>
      </c>
      <c r="I130" s="13" t="s">
        <v>76</v>
      </c>
      <c r="J130" s="13" t="s">
        <v>169</v>
      </c>
      <c r="K130" s="12"/>
    </row>
    <row r="131">
      <c r="D131" s="12">
        <v>91.0</v>
      </c>
      <c r="E131" s="13">
        <v>119.0</v>
      </c>
      <c r="F131" s="13">
        <v>22.0</v>
      </c>
      <c r="G131" s="13">
        <v>1.0</v>
      </c>
      <c r="H131" s="13">
        <v>2024.0</v>
      </c>
      <c r="I131" s="13" t="s">
        <v>80</v>
      </c>
      <c r="J131" s="13" t="s">
        <v>170</v>
      </c>
      <c r="K131" s="12"/>
    </row>
    <row r="132">
      <c r="D132" s="12">
        <v>92.0</v>
      </c>
      <c r="E132" s="13">
        <v>116.0</v>
      </c>
      <c r="F132" s="13">
        <v>12.0</v>
      </c>
      <c r="G132" s="13">
        <v>3.0</v>
      </c>
      <c r="H132" s="13">
        <v>2005.0</v>
      </c>
      <c r="I132" s="13" t="s">
        <v>80</v>
      </c>
      <c r="J132" s="13" t="s">
        <v>171</v>
      </c>
      <c r="K132" s="12"/>
    </row>
    <row r="133">
      <c r="D133" s="12">
        <v>93.0</v>
      </c>
      <c r="E133" s="13">
        <v>127.0</v>
      </c>
      <c r="F133" s="13">
        <v>24.0</v>
      </c>
      <c r="G133" s="13">
        <v>5.0</v>
      </c>
      <c r="H133" s="13">
        <v>2009.0</v>
      </c>
      <c r="I133" s="13" t="s">
        <v>76</v>
      </c>
      <c r="J133" s="13" t="s">
        <v>172</v>
      </c>
      <c r="K133" s="12"/>
    </row>
    <row r="134">
      <c r="D134" s="12">
        <v>94.0</v>
      </c>
      <c r="E134" s="13">
        <v>107.0</v>
      </c>
      <c r="F134" s="13">
        <v>17.0</v>
      </c>
      <c r="G134" s="13">
        <v>3.0</v>
      </c>
      <c r="H134" s="13">
        <v>2006.0</v>
      </c>
      <c r="I134" s="13" t="s">
        <v>76</v>
      </c>
      <c r="J134" s="13" t="s">
        <v>173</v>
      </c>
      <c r="K134" s="12"/>
    </row>
    <row r="135">
      <c r="D135" s="12">
        <v>95.0</v>
      </c>
      <c r="E135" s="13">
        <v>133.0</v>
      </c>
      <c r="F135" s="13">
        <v>13.0</v>
      </c>
      <c r="G135" s="13">
        <v>1.0</v>
      </c>
      <c r="H135" s="13">
        <v>2024.0</v>
      </c>
      <c r="I135" s="13" t="s">
        <v>80</v>
      </c>
      <c r="J135" s="13" t="s">
        <v>174</v>
      </c>
      <c r="K135" s="12"/>
    </row>
    <row r="136">
      <c r="D136" s="12">
        <v>96.0</v>
      </c>
      <c r="E136" s="13">
        <v>106.0</v>
      </c>
      <c r="F136" s="13">
        <v>15.0</v>
      </c>
      <c r="G136" s="13">
        <v>3.0</v>
      </c>
      <c r="H136" s="13">
        <v>2020.0</v>
      </c>
      <c r="I136" s="13" t="s">
        <v>76</v>
      </c>
      <c r="J136" s="13" t="s">
        <v>175</v>
      </c>
      <c r="K136" s="12"/>
    </row>
    <row r="137">
      <c r="D137" s="12">
        <v>97.0</v>
      </c>
      <c r="E137" s="13">
        <v>126.0</v>
      </c>
      <c r="F137" s="13">
        <v>24.0</v>
      </c>
      <c r="G137" s="13">
        <v>1.0</v>
      </c>
      <c r="H137" s="13">
        <v>2021.0</v>
      </c>
      <c r="I137" s="13" t="s">
        <v>80</v>
      </c>
      <c r="J137" s="13" t="s">
        <v>176</v>
      </c>
      <c r="K137" s="12"/>
    </row>
    <row r="138">
      <c r="D138" s="12">
        <v>98.0</v>
      </c>
      <c r="E138" s="13">
        <v>114.0</v>
      </c>
      <c r="F138" s="13">
        <v>5.0</v>
      </c>
      <c r="G138" s="13">
        <v>3.0</v>
      </c>
      <c r="H138" s="13">
        <v>2022.0</v>
      </c>
      <c r="I138" s="13" t="s">
        <v>76</v>
      </c>
      <c r="J138" s="13" t="s">
        <v>177</v>
      </c>
      <c r="K138" s="12"/>
    </row>
    <row r="139">
      <c r="D139" s="12">
        <v>99.0</v>
      </c>
      <c r="E139" s="13">
        <v>121.0</v>
      </c>
      <c r="F139" s="13">
        <v>23.0</v>
      </c>
      <c r="G139" s="13">
        <v>2.0</v>
      </c>
      <c r="H139" s="13">
        <v>2005.0</v>
      </c>
      <c r="I139" s="13" t="s">
        <v>80</v>
      </c>
      <c r="J139" s="13" t="s">
        <v>178</v>
      </c>
      <c r="K139" s="12"/>
    </row>
    <row r="140">
      <c r="D140" s="12">
        <v>100.0</v>
      </c>
      <c r="E140" s="13">
        <v>121.0</v>
      </c>
      <c r="F140" s="13">
        <v>30.0</v>
      </c>
      <c r="G140" s="13">
        <v>3.0</v>
      </c>
      <c r="H140" s="13">
        <v>2008.0</v>
      </c>
      <c r="I140" s="13" t="s">
        <v>76</v>
      </c>
      <c r="J140" s="13" t="s">
        <v>179</v>
      </c>
      <c r="K140" s="12"/>
    </row>
    <row r="141">
      <c r="D141" s="12">
        <v>101.0</v>
      </c>
      <c r="E141" s="13">
        <v>106.0</v>
      </c>
      <c r="F141" s="13">
        <v>24.0</v>
      </c>
      <c r="G141" s="13">
        <v>8.0</v>
      </c>
      <c r="H141" s="13">
        <v>2009.0</v>
      </c>
      <c r="I141" s="13" t="s">
        <v>80</v>
      </c>
      <c r="J141" s="13" t="s">
        <v>180</v>
      </c>
      <c r="K141" s="12"/>
    </row>
    <row r="142">
      <c r="D142" s="12">
        <v>102.0</v>
      </c>
      <c r="E142" s="13">
        <v>135.0</v>
      </c>
      <c r="F142" s="13">
        <v>5.0</v>
      </c>
      <c r="G142" s="13">
        <v>3.0</v>
      </c>
      <c r="H142" s="13">
        <v>2003.0</v>
      </c>
      <c r="I142" s="13" t="s">
        <v>76</v>
      </c>
      <c r="J142" s="13" t="s">
        <v>181</v>
      </c>
      <c r="K142" s="12"/>
    </row>
    <row r="143">
      <c r="D143" s="12">
        <v>103.0</v>
      </c>
      <c r="E143" s="13">
        <v>129.0</v>
      </c>
      <c r="F143" s="13">
        <v>15.0</v>
      </c>
      <c r="G143" s="13">
        <v>3.0</v>
      </c>
      <c r="H143" s="13">
        <v>2007.0</v>
      </c>
      <c r="I143" s="13" t="s">
        <v>80</v>
      </c>
      <c r="J143" s="13" t="s">
        <v>182</v>
      </c>
      <c r="K143" s="12"/>
    </row>
    <row r="144">
      <c r="D144" s="12">
        <v>104.0</v>
      </c>
      <c r="E144" s="13">
        <v>101.0</v>
      </c>
      <c r="F144" s="13">
        <v>9.0</v>
      </c>
      <c r="G144" s="13">
        <v>3.0</v>
      </c>
      <c r="H144" s="13">
        <v>2015.0</v>
      </c>
      <c r="I144" s="13" t="s">
        <v>76</v>
      </c>
      <c r="J144" s="13" t="s">
        <v>183</v>
      </c>
      <c r="K144" s="12"/>
    </row>
    <row r="145">
      <c r="D145" s="12">
        <v>105.0</v>
      </c>
      <c r="E145" s="13">
        <v>120.0</v>
      </c>
      <c r="F145" s="13">
        <v>10.0</v>
      </c>
      <c r="G145" s="13">
        <v>3.0</v>
      </c>
      <c r="H145" s="13">
        <v>2012.0</v>
      </c>
      <c r="I145" s="13" t="s">
        <v>80</v>
      </c>
      <c r="J145" s="13" t="s">
        <v>184</v>
      </c>
      <c r="K145" s="12"/>
    </row>
    <row r="146">
      <c r="D146" s="12">
        <v>106.0</v>
      </c>
      <c r="E146" s="13">
        <v>127.0</v>
      </c>
      <c r="F146" s="13">
        <v>2.0</v>
      </c>
      <c r="G146" s="13">
        <v>3.0</v>
      </c>
      <c r="H146" s="13">
        <v>2018.0</v>
      </c>
      <c r="I146" s="13" t="s">
        <v>76</v>
      </c>
      <c r="J146" s="13" t="s">
        <v>185</v>
      </c>
      <c r="K146" s="12"/>
    </row>
    <row r="147">
      <c r="D147" s="12">
        <v>107.0</v>
      </c>
      <c r="E147" s="13">
        <v>116.0</v>
      </c>
      <c r="F147" s="13">
        <v>15.0</v>
      </c>
      <c r="G147" s="13">
        <v>1.0</v>
      </c>
      <c r="H147" s="13">
        <v>2014.0</v>
      </c>
      <c r="I147" s="13" t="s">
        <v>80</v>
      </c>
      <c r="J147" s="13" t="s">
        <v>186</v>
      </c>
      <c r="K147" s="12"/>
    </row>
    <row r="148">
      <c r="D148" s="12">
        <v>108.0</v>
      </c>
      <c r="E148" s="13">
        <v>112.0</v>
      </c>
      <c r="F148" s="13">
        <v>6.0</v>
      </c>
      <c r="G148" s="13">
        <v>11.0</v>
      </c>
      <c r="H148" s="13">
        <v>2007.0</v>
      </c>
      <c r="I148" s="13" t="s">
        <v>76</v>
      </c>
      <c r="J148" s="13" t="s">
        <v>187</v>
      </c>
      <c r="K148" s="12"/>
    </row>
    <row r="149">
      <c r="D149" s="12">
        <v>109.0</v>
      </c>
      <c r="E149" s="13">
        <v>116.0</v>
      </c>
      <c r="F149" s="13">
        <v>11.0</v>
      </c>
      <c r="G149" s="13">
        <v>3.0</v>
      </c>
      <c r="H149" s="13">
        <v>2007.0</v>
      </c>
      <c r="I149" s="13" t="s">
        <v>76</v>
      </c>
      <c r="J149" s="13" t="s">
        <v>188</v>
      </c>
      <c r="K149" s="12"/>
    </row>
    <row r="150">
      <c r="D150" s="12">
        <v>110.0</v>
      </c>
      <c r="E150" s="13">
        <v>120.0</v>
      </c>
      <c r="F150" s="13">
        <v>27.0</v>
      </c>
      <c r="G150" s="13">
        <v>3.0</v>
      </c>
      <c r="H150" s="13">
        <v>2012.0</v>
      </c>
      <c r="I150" s="13" t="s">
        <v>80</v>
      </c>
      <c r="J150" s="13" t="s">
        <v>189</v>
      </c>
      <c r="K150" s="12"/>
    </row>
    <row r="151">
      <c r="D151" s="12">
        <v>111.0</v>
      </c>
      <c r="E151" s="13">
        <v>109.0</v>
      </c>
      <c r="F151" s="13">
        <v>15.0</v>
      </c>
      <c r="G151" s="13">
        <v>3.0</v>
      </c>
      <c r="H151" s="13">
        <v>2015.0</v>
      </c>
      <c r="I151" s="13" t="s">
        <v>76</v>
      </c>
      <c r="J151" s="13" t="s">
        <v>190</v>
      </c>
      <c r="K151" s="12"/>
    </row>
    <row r="152">
      <c r="D152" s="12">
        <v>112.0</v>
      </c>
      <c r="E152" s="13">
        <v>115.0</v>
      </c>
      <c r="F152" s="13">
        <v>23.0</v>
      </c>
      <c r="G152" s="13">
        <v>4.0</v>
      </c>
      <c r="H152" s="13">
        <v>2018.0</v>
      </c>
      <c r="I152" s="13" t="s">
        <v>80</v>
      </c>
      <c r="J152" s="13" t="s">
        <v>191</v>
      </c>
      <c r="K152" s="12"/>
    </row>
    <row r="153">
      <c r="D153" s="12">
        <v>113.0</v>
      </c>
      <c r="E153" s="13">
        <v>121.0</v>
      </c>
      <c r="F153" s="13">
        <v>28.0</v>
      </c>
      <c r="G153" s="13">
        <v>3.0</v>
      </c>
      <c r="H153" s="13">
        <v>2002.0</v>
      </c>
      <c r="I153" s="13" t="s">
        <v>76</v>
      </c>
      <c r="J153" s="13" t="s">
        <v>192</v>
      </c>
      <c r="K153" s="12"/>
    </row>
    <row r="154">
      <c r="D154" s="12">
        <v>114.0</v>
      </c>
      <c r="E154" s="13">
        <v>106.0</v>
      </c>
      <c r="F154" s="13">
        <v>15.0</v>
      </c>
      <c r="G154" s="13">
        <v>3.0</v>
      </c>
      <c r="H154" s="13">
        <v>2001.0</v>
      </c>
      <c r="I154" s="13" t="s">
        <v>80</v>
      </c>
      <c r="J154" s="13" t="s">
        <v>193</v>
      </c>
      <c r="K154" s="12"/>
    </row>
    <row r="155">
      <c r="D155" s="12">
        <v>115.0</v>
      </c>
      <c r="E155" s="13">
        <v>113.0</v>
      </c>
      <c r="F155" s="13">
        <v>13.0</v>
      </c>
      <c r="G155" s="13">
        <v>3.0</v>
      </c>
      <c r="H155" s="13">
        <v>2024.0</v>
      </c>
      <c r="I155" s="13" t="s">
        <v>76</v>
      </c>
      <c r="J155" s="13" t="s">
        <v>194</v>
      </c>
      <c r="K155" s="12"/>
    </row>
    <row r="156">
      <c r="D156" s="12">
        <v>116.0</v>
      </c>
      <c r="E156" s="13">
        <v>108.0</v>
      </c>
      <c r="F156" s="13">
        <v>2.0</v>
      </c>
      <c r="G156" s="13">
        <v>3.0</v>
      </c>
      <c r="H156" s="13">
        <v>2002.0</v>
      </c>
      <c r="I156" s="13" t="s">
        <v>80</v>
      </c>
      <c r="J156" s="13" t="s">
        <v>195</v>
      </c>
      <c r="K156" s="12"/>
    </row>
    <row r="157">
      <c r="D157" s="12">
        <v>117.0</v>
      </c>
      <c r="E157" s="13">
        <v>111.0</v>
      </c>
      <c r="F157" s="13">
        <v>21.0</v>
      </c>
      <c r="G157" s="13">
        <v>1.0</v>
      </c>
      <c r="H157" s="13">
        <v>2017.0</v>
      </c>
      <c r="I157" s="13" t="s">
        <v>76</v>
      </c>
      <c r="J157" s="13" t="s">
        <v>196</v>
      </c>
      <c r="K157" s="12"/>
    </row>
    <row r="158">
      <c r="D158" s="12">
        <v>118.0</v>
      </c>
      <c r="E158" s="13">
        <v>121.0</v>
      </c>
      <c r="F158" s="13">
        <v>8.0</v>
      </c>
      <c r="G158" s="13">
        <v>3.0</v>
      </c>
      <c r="H158" s="13">
        <v>2001.0</v>
      </c>
      <c r="I158" s="13" t="s">
        <v>80</v>
      </c>
      <c r="J158" s="13" t="s">
        <v>197</v>
      </c>
      <c r="K158" s="12"/>
    </row>
    <row r="159">
      <c r="D159" s="12">
        <v>119.0</v>
      </c>
      <c r="E159" s="13">
        <v>102.0</v>
      </c>
      <c r="F159" s="13">
        <v>18.0</v>
      </c>
      <c r="G159" s="13">
        <v>3.0</v>
      </c>
      <c r="H159" s="13">
        <v>2023.0</v>
      </c>
      <c r="I159" s="13" t="s">
        <v>76</v>
      </c>
      <c r="J159" s="13" t="s">
        <v>198</v>
      </c>
      <c r="K159" s="12"/>
    </row>
    <row r="160">
      <c r="D160" s="12">
        <v>120.0</v>
      </c>
      <c r="E160" s="13">
        <v>132.0</v>
      </c>
      <c r="F160" s="13">
        <v>14.0</v>
      </c>
      <c r="G160" s="13">
        <v>3.0</v>
      </c>
      <c r="H160" s="13">
        <v>2016.0</v>
      </c>
      <c r="I160" s="13" t="s">
        <v>76</v>
      </c>
      <c r="J160" s="13" t="s">
        <v>199</v>
      </c>
      <c r="K160" s="12"/>
    </row>
    <row r="161">
      <c r="D161" s="12">
        <v>121.0</v>
      </c>
      <c r="E161" s="13">
        <v>110.0</v>
      </c>
      <c r="F161" s="13">
        <v>31.0</v>
      </c>
      <c r="G161" s="13">
        <v>3.0</v>
      </c>
      <c r="H161" s="13">
        <v>2010.0</v>
      </c>
      <c r="I161" s="13" t="s">
        <v>80</v>
      </c>
      <c r="J161" s="13" t="s">
        <v>200</v>
      </c>
      <c r="K161" s="12"/>
    </row>
    <row r="162">
      <c r="D162" s="12">
        <v>122.0</v>
      </c>
      <c r="E162" s="13">
        <v>118.0</v>
      </c>
      <c r="F162" s="13">
        <v>20.0</v>
      </c>
      <c r="G162" s="13">
        <v>3.0</v>
      </c>
      <c r="H162" s="13">
        <v>2016.0</v>
      </c>
      <c r="I162" s="13" t="s">
        <v>76</v>
      </c>
      <c r="J162" s="13" t="s">
        <v>201</v>
      </c>
      <c r="K162" s="12"/>
    </row>
    <row r="163">
      <c r="D163" s="12">
        <v>123.0</v>
      </c>
      <c r="E163" s="13">
        <v>101.0</v>
      </c>
      <c r="F163" s="13">
        <v>2.0</v>
      </c>
      <c r="G163" s="13">
        <v>10.0</v>
      </c>
      <c r="H163" s="13">
        <v>2021.0</v>
      </c>
      <c r="I163" s="13" t="s">
        <v>80</v>
      </c>
      <c r="J163" s="13" t="s">
        <v>202</v>
      </c>
      <c r="K163" s="12"/>
    </row>
    <row r="164">
      <c r="D164" s="12">
        <v>124.0</v>
      </c>
      <c r="E164" s="13">
        <v>104.0</v>
      </c>
      <c r="F164" s="13">
        <v>10.0</v>
      </c>
      <c r="G164" s="13">
        <v>3.0</v>
      </c>
      <c r="H164" s="13">
        <v>2019.0</v>
      </c>
      <c r="I164" s="13" t="s">
        <v>76</v>
      </c>
      <c r="J164" s="13" t="s">
        <v>203</v>
      </c>
      <c r="K164" s="12"/>
    </row>
    <row r="165">
      <c r="D165" s="12">
        <v>125.0</v>
      </c>
      <c r="E165" s="13">
        <v>129.0</v>
      </c>
      <c r="F165" s="13">
        <v>21.0</v>
      </c>
      <c r="G165" s="13">
        <v>10.0</v>
      </c>
      <c r="H165" s="13">
        <v>2020.0</v>
      </c>
      <c r="I165" s="13" t="s">
        <v>76</v>
      </c>
      <c r="J165" s="13" t="s">
        <v>204</v>
      </c>
      <c r="K165" s="12"/>
    </row>
    <row r="166">
      <c r="D166" s="12">
        <v>126.0</v>
      </c>
      <c r="E166" s="13">
        <v>132.0</v>
      </c>
      <c r="F166" s="13">
        <v>24.0</v>
      </c>
      <c r="G166" s="13">
        <v>3.0</v>
      </c>
      <c r="H166" s="13">
        <v>2010.0</v>
      </c>
      <c r="I166" s="13" t="s">
        <v>76</v>
      </c>
      <c r="J166" s="13" t="s">
        <v>205</v>
      </c>
      <c r="K166" s="12"/>
    </row>
    <row r="167">
      <c r="D167" s="12">
        <v>127.0</v>
      </c>
      <c r="E167" s="13">
        <v>128.0</v>
      </c>
      <c r="F167" s="13">
        <v>18.0</v>
      </c>
      <c r="G167" s="13">
        <v>9.0</v>
      </c>
      <c r="H167" s="13">
        <v>2014.0</v>
      </c>
      <c r="I167" s="13" t="s">
        <v>80</v>
      </c>
      <c r="J167" s="13" t="s">
        <v>206</v>
      </c>
      <c r="K167" s="12"/>
    </row>
    <row r="168">
      <c r="D168" s="12">
        <v>128.0</v>
      </c>
      <c r="E168" s="13">
        <v>100.0</v>
      </c>
      <c r="F168" s="13">
        <v>13.0</v>
      </c>
      <c r="G168" s="13">
        <v>11.0</v>
      </c>
      <c r="H168" s="13">
        <v>2010.0</v>
      </c>
      <c r="I168" s="13" t="s">
        <v>80</v>
      </c>
      <c r="J168" s="13" t="s">
        <v>207</v>
      </c>
      <c r="K168" s="12"/>
    </row>
    <row r="169">
      <c r="D169" s="12">
        <v>129.0</v>
      </c>
      <c r="E169" s="13">
        <v>132.0</v>
      </c>
      <c r="F169" s="13">
        <v>18.0</v>
      </c>
      <c r="G169" s="13">
        <v>3.0</v>
      </c>
      <c r="H169" s="13">
        <v>2019.0</v>
      </c>
      <c r="I169" s="13" t="s">
        <v>76</v>
      </c>
      <c r="J169" s="13" t="s">
        <v>208</v>
      </c>
      <c r="K169" s="12"/>
    </row>
    <row r="170">
      <c r="D170" s="12">
        <v>130.0</v>
      </c>
      <c r="E170" s="13">
        <v>123.0</v>
      </c>
      <c r="F170" s="13">
        <v>18.0</v>
      </c>
      <c r="G170" s="13">
        <v>5.0</v>
      </c>
      <c r="H170" s="13">
        <v>2006.0</v>
      </c>
      <c r="I170" s="13" t="s">
        <v>76</v>
      </c>
      <c r="J170" s="13" t="s">
        <v>209</v>
      </c>
      <c r="K170" s="12"/>
    </row>
    <row r="171">
      <c r="D171" s="12">
        <v>131.0</v>
      </c>
      <c r="E171" s="13">
        <v>102.0</v>
      </c>
      <c r="F171" s="13">
        <v>17.0</v>
      </c>
      <c r="G171" s="13">
        <v>7.0</v>
      </c>
      <c r="H171" s="13">
        <v>2009.0</v>
      </c>
      <c r="I171" s="13" t="s">
        <v>80</v>
      </c>
      <c r="J171" s="13" t="s">
        <v>210</v>
      </c>
      <c r="K171" s="12"/>
    </row>
    <row r="172">
      <c r="D172" s="12">
        <v>132.0</v>
      </c>
      <c r="E172" s="13">
        <v>107.0</v>
      </c>
      <c r="F172" s="13">
        <v>14.0</v>
      </c>
      <c r="G172" s="13">
        <v>1.0</v>
      </c>
      <c r="H172" s="13">
        <v>2015.0</v>
      </c>
      <c r="I172" s="13" t="s">
        <v>76</v>
      </c>
      <c r="J172" s="13" t="s">
        <v>211</v>
      </c>
      <c r="K172" s="12"/>
    </row>
    <row r="173">
      <c r="D173" s="12">
        <v>133.0</v>
      </c>
      <c r="E173" s="13">
        <v>130.0</v>
      </c>
      <c r="F173" s="13">
        <v>9.0</v>
      </c>
      <c r="G173" s="13">
        <v>3.0</v>
      </c>
      <c r="H173" s="13">
        <v>2013.0</v>
      </c>
      <c r="I173" s="13" t="s">
        <v>80</v>
      </c>
      <c r="J173" s="13" t="s">
        <v>212</v>
      </c>
      <c r="K173" s="12"/>
    </row>
    <row r="174">
      <c r="D174" s="12">
        <v>134.0</v>
      </c>
      <c r="E174" s="13">
        <v>130.0</v>
      </c>
      <c r="F174" s="13">
        <v>4.0</v>
      </c>
      <c r="G174" s="13">
        <v>5.0</v>
      </c>
      <c r="H174" s="13">
        <v>2023.0</v>
      </c>
      <c r="I174" s="13" t="s">
        <v>76</v>
      </c>
      <c r="J174" s="13" t="s">
        <v>213</v>
      </c>
      <c r="K174" s="12"/>
    </row>
    <row r="175">
      <c r="D175" s="12">
        <v>135.0</v>
      </c>
      <c r="E175" s="13">
        <v>107.0</v>
      </c>
      <c r="F175" s="13">
        <v>18.0</v>
      </c>
      <c r="G175" s="13">
        <v>8.0</v>
      </c>
      <c r="H175" s="13">
        <v>2022.0</v>
      </c>
      <c r="I175" s="13" t="s">
        <v>80</v>
      </c>
      <c r="J175" s="13" t="s">
        <v>214</v>
      </c>
      <c r="K175" s="12"/>
    </row>
    <row r="176">
      <c r="D176" s="12">
        <v>136.0</v>
      </c>
      <c r="E176" s="13">
        <v>133.0</v>
      </c>
      <c r="F176" s="13">
        <v>22.0</v>
      </c>
      <c r="G176" s="13">
        <v>8.0</v>
      </c>
      <c r="H176" s="13">
        <v>2011.0</v>
      </c>
      <c r="I176" s="13" t="s">
        <v>76</v>
      </c>
      <c r="J176" s="13" t="s">
        <v>215</v>
      </c>
      <c r="K176" s="12"/>
    </row>
    <row r="177">
      <c r="D177" s="12">
        <v>137.0</v>
      </c>
      <c r="E177" s="13">
        <v>112.0</v>
      </c>
      <c r="F177" s="13">
        <v>19.0</v>
      </c>
      <c r="G177" s="13">
        <v>3.0</v>
      </c>
      <c r="H177" s="13">
        <v>2022.0</v>
      </c>
      <c r="I177" s="13" t="s">
        <v>80</v>
      </c>
      <c r="J177" s="13" t="s">
        <v>216</v>
      </c>
      <c r="K177" s="12"/>
    </row>
    <row r="178">
      <c r="D178" s="12">
        <v>138.0</v>
      </c>
      <c r="E178" s="13">
        <v>116.0</v>
      </c>
      <c r="F178" s="13">
        <v>18.0</v>
      </c>
      <c r="G178" s="13">
        <v>7.0</v>
      </c>
      <c r="H178" s="13">
        <v>2011.0</v>
      </c>
      <c r="I178" s="13" t="s">
        <v>76</v>
      </c>
      <c r="J178" s="13" t="s">
        <v>217</v>
      </c>
      <c r="K178" s="12"/>
    </row>
    <row r="179">
      <c r="D179" s="12">
        <v>139.0</v>
      </c>
      <c r="E179" s="13">
        <v>121.0</v>
      </c>
      <c r="F179" s="13">
        <v>7.0</v>
      </c>
      <c r="G179" s="13">
        <v>3.0</v>
      </c>
      <c r="H179" s="13">
        <v>2003.0</v>
      </c>
      <c r="I179" s="13" t="s">
        <v>80</v>
      </c>
      <c r="J179" s="13" t="s">
        <v>218</v>
      </c>
      <c r="K179" s="12"/>
    </row>
    <row r="180">
      <c r="D180" s="12">
        <v>140.0</v>
      </c>
      <c r="E180" s="13">
        <v>117.0</v>
      </c>
      <c r="F180" s="13">
        <v>10.0</v>
      </c>
      <c r="G180" s="13">
        <v>3.0</v>
      </c>
      <c r="H180" s="13">
        <v>2012.0</v>
      </c>
      <c r="I180" s="13" t="s">
        <v>76</v>
      </c>
      <c r="J180" s="13" t="s">
        <v>219</v>
      </c>
      <c r="K180" s="12"/>
    </row>
    <row r="181">
      <c r="D181" s="12">
        <v>141.0</v>
      </c>
      <c r="E181" s="13">
        <v>110.0</v>
      </c>
      <c r="F181" s="13">
        <v>15.0</v>
      </c>
      <c r="G181" s="13">
        <v>1.0</v>
      </c>
      <c r="H181" s="13">
        <v>2004.0</v>
      </c>
      <c r="I181" s="13" t="s">
        <v>80</v>
      </c>
      <c r="J181" s="13" t="s">
        <v>220</v>
      </c>
      <c r="K181" s="12"/>
    </row>
    <row r="182">
      <c r="D182" s="12">
        <v>142.0</v>
      </c>
      <c r="E182" s="13">
        <v>132.0</v>
      </c>
      <c r="F182" s="13">
        <v>18.0</v>
      </c>
      <c r="G182" s="13">
        <v>6.0</v>
      </c>
      <c r="H182" s="13">
        <v>2019.0</v>
      </c>
      <c r="I182" s="13" t="s">
        <v>76</v>
      </c>
      <c r="J182" s="13" t="s">
        <v>221</v>
      </c>
      <c r="K182" s="12"/>
    </row>
    <row r="183">
      <c r="D183" s="12">
        <v>143.0</v>
      </c>
      <c r="E183" s="13">
        <v>121.0</v>
      </c>
      <c r="F183" s="13">
        <v>29.0</v>
      </c>
      <c r="G183" s="13">
        <v>3.0</v>
      </c>
      <c r="H183" s="13">
        <v>2015.0</v>
      </c>
      <c r="I183" s="13" t="s">
        <v>80</v>
      </c>
      <c r="J183" s="13" t="s">
        <v>222</v>
      </c>
      <c r="K183" s="12"/>
    </row>
    <row r="184">
      <c r="D184" s="12">
        <v>144.0</v>
      </c>
      <c r="E184" s="13">
        <v>111.0</v>
      </c>
      <c r="F184" s="13">
        <v>31.0</v>
      </c>
      <c r="G184" s="13">
        <v>5.0</v>
      </c>
      <c r="H184" s="13">
        <v>2011.0</v>
      </c>
      <c r="I184" s="13" t="s">
        <v>76</v>
      </c>
      <c r="J184" s="13" t="s">
        <v>223</v>
      </c>
      <c r="K184" s="12"/>
    </row>
    <row r="185">
      <c r="D185" s="12">
        <v>145.0</v>
      </c>
      <c r="E185" s="13">
        <v>134.0</v>
      </c>
      <c r="F185" s="13">
        <v>10.0</v>
      </c>
      <c r="G185" s="13">
        <v>3.0</v>
      </c>
      <c r="H185" s="13">
        <v>2004.0</v>
      </c>
      <c r="I185" s="13" t="s">
        <v>76</v>
      </c>
      <c r="J185" s="13" t="s">
        <v>224</v>
      </c>
      <c r="K185" s="12"/>
    </row>
    <row r="186">
      <c r="D186" s="12">
        <v>146.0</v>
      </c>
      <c r="E186" s="13">
        <v>117.0</v>
      </c>
      <c r="F186" s="13">
        <v>11.0</v>
      </c>
      <c r="G186" s="13">
        <v>4.0</v>
      </c>
      <c r="H186" s="13">
        <v>2009.0</v>
      </c>
      <c r="I186" s="13" t="s">
        <v>80</v>
      </c>
      <c r="J186" s="13" t="s">
        <v>225</v>
      </c>
      <c r="K186" s="12"/>
    </row>
    <row r="187">
      <c r="D187" s="12">
        <v>147.0</v>
      </c>
      <c r="E187" s="13">
        <v>113.0</v>
      </c>
      <c r="F187" s="13">
        <v>12.0</v>
      </c>
      <c r="G187" s="13">
        <v>7.0</v>
      </c>
      <c r="H187" s="13">
        <v>2004.0</v>
      </c>
      <c r="I187" s="13" t="s">
        <v>76</v>
      </c>
      <c r="J187" s="13" t="s">
        <v>226</v>
      </c>
      <c r="K187" s="12"/>
    </row>
    <row r="188">
      <c r="D188" s="12">
        <v>148.0</v>
      </c>
      <c r="E188" s="13">
        <v>117.0</v>
      </c>
      <c r="F188" s="13">
        <v>15.0</v>
      </c>
      <c r="G188" s="13">
        <v>3.0</v>
      </c>
      <c r="H188" s="13">
        <v>2009.0</v>
      </c>
      <c r="I188" s="13" t="s">
        <v>80</v>
      </c>
      <c r="J188" s="13" t="s">
        <v>227</v>
      </c>
      <c r="K188" s="12"/>
    </row>
    <row r="189">
      <c r="D189" s="12">
        <v>149.0</v>
      </c>
      <c r="E189" s="13">
        <v>114.0</v>
      </c>
      <c r="F189" s="13">
        <v>31.0</v>
      </c>
      <c r="G189" s="13">
        <v>5.0</v>
      </c>
      <c r="H189" s="13">
        <v>2001.0</v>
      </c>
      <c r="I189" s="13" t="s">
        <v>76</v>
      </c>
      <c r="J189" s="13" t="s">
        <v>228</v>
      </c>
      <c r="K189" s="12"/>
    </row>
    <row r="190">
      <c r="D190" s="12">
        <v>150.0</v>
      </c>
      <c r="E190" s="13">
        <v>115.0</v>
      </c>
      <c r="F190" s="13">
        <v>22.0</v>
      </c>
      <c r="G190" s="13">
        <v>11.0</v>
      </c>
      <c r="H190" s="13">
        <v>2018.0</v>
      </c>
      <c r="I190" s="13" t="s">
        <v>80</v>
      </c>
      <c r="J190" s="13" t="s">
        <v>229</v>
      </c>
      <c r="K190" s="12"/>
    </row>
    <row r="191">
      <c r="D191" s="12">
        <v>151.0</v>
      </c>
      <c r="E191" s="13">
        <v>117.0</v>
      </c>
      <c r="F191" s="13">
        <v>23.0</v>
      </c>
      <c r="G191" s="13">
        <v>3.0</v>
      </c>
      <c r="H191" s="13">
        <v>2014.0</v>
      </c>
      <c r="I191" s="13" t="s">
        <v>76</v>
      </c>
      <c r="J191" s="13" t="s">
        <v>230</v>
      </c>
      <c r="K191" s="12"/>
    </row>
    <row r="192">
      <c r="D192" s="12">
        <v>152.0</v>
      </c>
      <c r="E192" s="13">
        <v>113.0</v>
      </c>
      <c r="F192" s="13">
        <v>7.0</v>
      </c>
      <c r="G192" s="13">
        <v>6.0</v>
      </c>
      <c r="H192" s="13">
        <v>2019.0</v>
      </c>
      <c r="I192" s="13" t="s">
        <v>80</v>
      </c>
      <c r="J192" s="13" t="s">
        <v>231</v>
      </c>
      <c r="K192" s="12"/>
    </row>
    <row r="193">
      <c r="D193" s="12">
        <v>153.0</v>
      </c>
      <c r="E193" s="13">
        <v>135.0</v>
      </c>
      <c r="F193" s="13">
        <v>24.0</v>
      </c>
      <c r="G193" s="13">
        <v>2.0</v>
      </c>
      <c r="H193" s="13">
        <v>2001.0</v>
      </c>
      <c r="I193" s="13" t="s">
        <v>76</v>
      </c>
      <c r="J193" s="13" t="s">
        <v>232</v>
      </c>
      <c r="K193" s="12"/>
    </row>
    <row r="194">
      <c r="D194" s="12">
        <v>154.0</v>
      </c>
      <c r="E194" s="13">
        <v>126.0</v>
      </c>
      <c r="F194" s="13">
        <v>14.0</v>
      </c>
      <c r="G194" s="13">
        <v>9.0</v>
      </c>
      <c r="H194" s="13">
        <v>2007.0</v>
      </c>
      <c r="I194" s="13" t="s">
        <v>80</v>
      </c>
      <c r="J194" s="13" t="s">
        <v>233</v>
      </c>
      <c r="K194" s="12"/>
    </row>
    <row r="195">
      <c r="D195" s="12">
        <v>155.0</v>
      </c>
      <c r="E195" s="13">
        <v>111.0</v>
      </c>
      <c r="F195" s="13">
        <v>1.0</v>
      </c>
      <c r="G195" s="13">
        <v>3.0</v>
      </c>
      <c r="H195" s="13">
        <v>2018.0</v>
      </c>
      <c r="I195" s="13" t="s">
        <v>76</v>
      </c>
      <c r="J195" s="13" t="s">
        <v>234</v>
      </c>
      <c r="K195" s="12"/>
    </row>
    <row r="196">
      <c r="D196" s="12">
        <v>156.0</v>
      </c>
      <c r="E196" s="13">
        <v>109.0</v>
      </c>
      <c r="F196" s="13">
        <v>5.0</v>
      </c>
      <c r="G196" s="13">
        <v>12.0</v>
      </c>
      <c r="H196" s="13">
        <v>2012.0</v>
      </c>
      <c r="I196" s="13" t="s">
        <v>76</v>
      </c>
      <c r="J196" s="13" t="s">
        <v>235</v>
      </c>
      <c r="K196" s="12"/>
    </row>
    <row r="197">
      <c r="D197" s="12">
        <v>157.0</v>
      </c>
      <c r="E197" s="13">
        <v>123.0</v>
      </c>
      <c r="F197" s="13">
        <v>27.0</v>
      </c>
      <c r="G197" s="13">
        <v>4.0</v>
      </c>
      <c r="H197" s="13">
        <v>2023.0</v>
      </c>
      <c r="I197" s="13" t="s">
        <v>80</v>
      </c>
      <c r="J197" s="13" t="s">
        <v>236</v>
      </c>
      <c r="K197" s="12"/>
    </row>
    <row r="198">
      <c r="D198" s="12">
        <v>158.0</v>
      </c>
      <c r="E198" s="13">
        <v>134.0</v>
      </c>
      <c r="F198" s="13">
        <v>20.0</v>
      </c>
      <c r="G198" s="13">
        <v>4.0</v>
      </c>
      <c r="H198" s="13">
        <v>2002.0</v>
      </c>
      <c r="I198" s="13" t="s">
        <v>76</v>
      </c>
      <c r="J198" s="13" t="s">
        <v>237</v>
      </c>
      <c r="K198" s="12"/>
    </row>
    <row r="199">
      <c r="D199" s="12">
        <v>159.0</v>
      </c>
      <c r="E199" s="13">
        <v>131.0</v>
      </c>
      <c r="F199" s="13">
        <v>28.0</v>
      </c>
      <c r="G199" s="13">
        <v>3.0</v>
      </c>
      <c r="H199" s="13">
        <v>2015.0</v>
      </c>
      <c r="I199" s="13" t="s">
        <v>80</v>
      </c>
      <c r="J199" s="13" t="s">
        <v>238</v>
      </c>
      <c r="K199" s="12"/>
    </row>
    <row r="200">
      <c r="D200" s="12">
        <v>160.0</v>
      </c>
      <c r="E200" s="13">
        <v>130.0</v>
      </c>
      <c r="F200" s="13">
        <v>25.0</v>
      </c>
      <c r="G200" s="13">
        <v>3.0</v>
      </c>
      <c r="H200" s="13">
        <v>2018.0</v>
      </c>
      <c r="I200" s="13" t="s">
        <v>76</v>
      </c>
      <c r="J200" s="13" t="s">
        <v>239</v>
      </c>
      <c r="K200" s="12"/>
    </row>
    <row r="201">
      <c r="D201" s="12">
        <v>161.0</v>
      </c>
      <c r="E201" s="13">
        <v>112.0</v>
      </c>
      <c r="F201" s="13">
        <v>7.0</v>
      </c>
      <c r="G201" s="13">
        <v>10.0</v>
      </c>
      <c r="H201" s="13">
        <v>2012.0</v>
      </c>
      <c r="I201" s="13" t="s">
        <v>76</v>
      </c>
      <c r="J201" s="13" t="s">
        <v>240</v>
      </c>
      <c r="K201" s="12"/>
    </row>
    <row r="202">
      <c r="D202" s="12">
        <v>162.0</v>
      </c>
      <c r="E202" s="13">
        <v>121.0</v>
      </c>
      <c r="F202" s="13">
        <v>26.0</v>
      </c>
      <c r="G202" s="13">
        <v>12.0</v>
      </c>
      <c r="H202" s="13">
        <v>2008.0</v>
      </c>
      <c r="I202" s="13" t="s">
        <v>76</v>
      </c>
      <c r="J202" s="13" t="s">
        <v>241</v>
      </c>
      <c r="K202" s="12"/>
    </row>
    <row r="203">
      <c r="D203" s="12">
        <v>163.0</v>
      </c>
      <c r="E203" s="13">
        <v>113.0</v>
      </c>
      <c r="F203" s="13">
        <v>13.0</v>
      </c>
      <c r="G203" s="13">
        <v>3.0</v>
      </c>
      <c r="H203" s="13">
        <v>2008.0</v>
      </c>
      <c r="I203" s="13" t="s">
        <v>80</v>
      </c>
      <c r="J203" s="13" t="s">
        <v>242</v>
      </c>
      <c r="K203" s="12"/>
    </row>
    <row r="204">
      <c r="D204" s="12">
        <v>164.0</v>
      </c>
      <c r="E204" s="13">
        <v>106.0</v>
      </c>
      <c r="F204" s="13">
        <v>22.0</v>
      </c>
      <c r="G204" s="13">
        <v>7.0</v>
      </c>
      <c r="H204" s="13">
        <v>2004.0</v>
      </c>
      <c r="I204" s="13" t="s">
        <v>80</v>
      </c>
      <c r="J204" s="13" t="s">
        <v>243</v>
      </c>
      <c r="K204" s="12"/>
    </row>
    <row r="205">
      <c r="D205" s="12">
        <v>165.0</v>
      </c>
      <c r="E205" s="13">
        <v>131.0</v>
      </c>
      <c r="F205" s="13">
        <v>3.0</v>
      </c>
      <c r="G205" s="13">
        <v>3.0</v>
      </c>
      <c r="H205" s="13">
        <v>2013.0</v>
      </c>
      <c r="I205" s="13" t="s">
        <v>76</v>
      </c>
      <c r="J205" s="13" t="s">
        <v>244</v>
      </c>
      <c r="K205" s="12"/>
    </row>
    <row r="206">
      <c r="D206" s="12">
        <v>166.0</v>
      </c>
      <c r="E206" s="13">
        <v>107.0</v>
      </c>
      <c r="F206" s="13">
        <v>31.0</v>
      </c>
      <c r="G206" s="13">
        <v>11.0</v>
      </c>
      <c r="H206" s="13">
        <v>2001.0</v>
      </c>
      <c r="I206" s="13" t="s">
        <v>76</v>
      </c>
      <c r="J206" s="13" t="s">
        <v>245</v>
      </c>
      <c r="K206" s="12"/>
    </row>
    <row r="207">
      <c r="D207" s="12">
        <v>167.0</v>
      </c>
      <c r="E207" s="13">
        <v>124.0</v>
      </c>
      <c r="F207" s="13">
        <v>27.0</v>
      </c>
      <c r="G207" s="13">
        <v>6.0</v>
      </c>
      <c r="H207" s="13">
        <v>2014.0</v>
      </c>
      <c r="I207" s="13" t="s">
        <v>80</v>
      </c>
      <c r="J207" s="13" t="s">
        <v>246</v>
      </c>
      <c r="K207" s="12"/>
    </row>
    <row r="208">
      <c r="D208" s="12">
        <v>168.0</v>
      </c>
      <c r="E208" s="13">
        <v>118.0</v>
      </c>
      <c r="F208" s="13">
        <v>9.0</v>
      </c>
      <c r="G208" s="13">
        <v>3.0</v>
      </c>
      <c r="H208" s="13">
        <v>2006.0</v>
      </c>
      <c r="I208" s="13" t="s">
        <v>76</v>
      </c>
      <c r="J208" s="13" t="s">
        <v>247</v>
      </c>
      <c r="K208" s="12"/>
    </row>
    <row r="209">
      <c r="D209" s="12">
        <v>169.0</v>
      </c>
      <c r="E209" s="13">
        <v>115.0</v>
      </c>
      <c r="F209" s="13">
        <v>8.0</v>
      </c>
      <c r="G209" s="13">
        <v>5.0</v>
      </c>
      <c r="H209" s="13">
        <v>2013.0</v>
      </c>
      <c r="I209" s="13" t="s">
        <v>80</v>
      </c>
      <c r="J209" s="13" t="s">
        <v>248</v>
      </c>
      <c r="K209" s="12"/>
    </row>
    <row r="210">
      <c r="D210" s="12">
        <v>170.0</v>
      </c>
      <c r="E210" s="13">
        <v>128.0</v>
      </c>
      <c r="F210" s="13">
        <v>5.0</v>
      </c>
      <c r="G210" s="13">
        <v>1.0</v>
      </c>
      <c r="H210" s="13">
        <v>2013.0</v>
      </c>
      <c r="I210" s="13" t="s">
        <v>76</v>
      </c>
      <c r="J210" s="13" t="s">
        <v>249</v>
      </c>
      <c r="K210" s="12"/>
    </row>
    <row r="211">
      <c r="D211" s="12">
        <v>171.0</v>
      </c>
      <c r="E211" s="13">
        <v>104.0</v>
      </c>
      <c r="F211" s="13">
        <v>18.0</v>
      </c>
      <c r="G211" s="13">
        <v>3.0</v>
      </c>
      <c r="H211" s="13">
        <v>2018.0</v>
      </c>
      <c r="I211" s="13" t="s">
        <v>80</v>
      </c>
      <c r="J211" s="13" t="s">
        <v>250</v>
      </c>
      <c r="K211" s="12"/>
    </row>
    <row r="212">
      <c r="D212" s="12">
        <v>172.0</v>
      </c>
      <c r="E212" s="13">
        <v>117.0</v>
      </c>
      <c r="F212" s="13">
        <v>18.0</v>
      </c>
      <c r="G212" s="13">
        <v>11.0</v>
      </c>
      <c r="H212" s="13">
        <v>2017.0</v>
      </c>
      <c r="I212" s="13" t="s">
        <v>76</v>
      </c>
      <c r="J212" s="13" t="s">
        <v>251</v>
      </c>
      <c r="K212" s="12"/>
    </row>
    <row r="213">
      <c r="D213" s="12">
        <v>173.0</v>
      </c>
      <c r="E213" s="13">
        <v>109.0</v>
      </c>
      <c r="F213" s="13">
        <v>1.0</v>
      </c>
      <c r="G213" s="13">
        <v>2.0</v>
      </c>
      <c r="H213" s="13">
        <v>2020.0</v>
      </c>
      <c r="I213" s="13" t="s">
        <v>80</v>
      </c>
      <c r="J213" s="13" t="s">
        <v>252</v>
      </c>
      <c r="K213" s="12"/>
    </row>
    <row r="214">
      <c r="D214" s="12">
        <v>174.0</v>
      </c>
      <c r="E214" s="13">
        <v>109.0</v>
      </c>
      <c r="F214" s="13">
        <v>7.0</v>
      </c>
      <c r="G214" s="13">
        <v>3.0</v>
      </c>
      <c r="H214" s="13">
        <v>2007.0</v>
      </c>
      <c r="I214" s="13" t="s">
        <v>76</v>
      </c>
      <c r="J214" s="13" t="s">
        <v>253</v>
      </c>
      <c r="K214" s="12"/>
    </row>
    <row r="215">
      <c r="D215" s="12">
        <v>175.0</v>
      </c>
      <c r="E215" s="13">
        <v>118.0</v>
      </c>
      <c r="F215" s="13">
        <v>5.0</v>
      </c>
      <c r="G215" s="13">
        <v>3.0</v>
      </c>
      <c r="H215" s="13">
        <v>2021.0</v>
      </c>
      <c r="I215" s="13" t="s">
        <v>80</v>
      </c>
      <c r="J215" s="13" t="s">
        <v>254</v>
      </c>
      <c r="K215" s="12"/>
    </row>
    <row r="216">
      <c r="D216" s="12">
        <v>176.0</v>
      </c>
      <c r="E216" s="13">
        <v>117.0</v>
      </c>
      <c r="F216" s="13">
        <v>10.0</v>
      </c>
      <c r="G216" s="13">
        <v>3.0</v>
      </c>
      <c r="H216" s="13">
        <v>2005.0</v>
      </c>
      <c r="I216" s="13" t="s">
        <v>76</v>
      </c>
      <c r="J216" s="13" t="s">
        <v>255</v>
      </c>
      <c r="K216" s="12"/>
    </row>
    <row r="217">
      <c r="D217" s="12">
        <v>177.0</v>
      </c>
      <c r="E217" s="13">
        <v>105.0</v>
      </c>
      <c r="F217" s="13">
        <v>18.0</v>
      </c>
      <c r="G217" s="13">
        <v>11.0</v>
      </c>
      <c r="H217" s="13">
        <v>2024.0</v>
      </c>
      <c r="I217" s="13" t="s">
        <v>80</v>
      </c>
      <c r="J217" s="13" t="s">
        <v>256</v>
      </c>
      <c r="K217" s="12"/>
    </row>
    <row r="218">
      <c r="D218" s="12">
        <v>178.0</v>
      </c>
      <c r="E218" s="13">
        <v>117.0</v>
      </c>
      <c r="F218" s="13">
        <v>25.0</v>
      </c>
      <c r="G218" s="13">
        <v>3.0</v>
      </c>
      <c r="H218" s="13">
        <v>2012.0</v>
      </c>
      <c r="I218" s="13" t="s">
        <v>76</v>
      </c>
      <c r="J218" s="13" t="s">
        <v>257</v>
      </c>
      <c r="K218" s="12"/>
    </row>
    <row r="219">
      <c r="D219" s="12">
        <v>179.0</v>
      </c>
      <c r="E219" s="13">
        <v>130.0</v>
      </c>
      <c r="F219" s="13">
        <v>22.0</v>
      </c>
      <c r="G219" s="13">
        <v>4.0</v>
      </c>
      <c r="H219" s="13">
        <v>2017.0</v>
      </c>
      <c r="I219" s="13" t="s">
        <v>80</v>
      </c>
      <c r="J219" s="13" t="s">
        <v>258</v>
      </c>
      <c r="K219" s="12"/>
    </row>
    <row r="220">
      <c r="D220" s="12">
        <v>180.0</v>
      </c>
      <c r="E220" s="13">
        <v>133.0</v>
      </c>
      <c r="F220" s="13">
        <v>19.0</v>
      </c>
      <c r="G220" s="13">
        <v>7.0</v>
      </c>
      <c r="H220" s="13">
        <v>2010.0</v>
      </c>
      <c r="I220" s="13" t="s">
        <v>76</v>
      </c>
      <c r="J220" s="13" t="s">
        <v>259</v>
      </c>
      <c r="K220" s="12"/>
    </row>
    <row r="221">
      <c r="D221" s="12">
        <v>181.0</v>
      </c>
      <c r="E221" s="13">
        <v>112.0</v>
      </c>
      <c r="F221" s="13">
        <v>12.0</v>
      </c>
      <c r="G221" s="13">
        <v>3.0</v>
      </c>
      <c r="H221" s="13">
        <v>2010.0</v>
      </c>
      <c r="I221" s="13" t="s">
        <v>76</v>
      </c>
      <c r="J221" s="13" t="s">
        <v>260</v>
      </c>
      <c r="K221" s="12"/>
    </row>
    <row r="222">
      <c r="D222" s="12">
        <v>182.0</v>
      </c>
      <c r="E222" s="13">
        <v>111.0</v>
      </c>
      <c r="F222" s="13">
        <v>25.0</v>
      </c>
      <c r="G222" s="13">
        <v>3.0</v>
      </c>
      <c r="H222" s="13">
        <v>2019.0</v>
      </c>
      <c r="I222" s="13" t="s">
        <v>80</v>
      </c>
      <c r="J222" s="13" t="s">
        <v>261</v>
      </c>
      <c r="K222" s="12"/>
    </row>
    <row r="223">
      <c r="D223" s="12">
        <v>183.0</v>
      </c>
      <c r="E223" s="13">
        <v>121.0</v>
      </c>
      <c r="F223" s="13">
        <v>22.0</v>
      </c>
      <c r="G223" s="13">
        <v>8.0</v>
      </c>
      <c r="H223" s="13">
        <v>2022.0</v>
      </c>
      <c r="I223" s="13" t="s">
        <v>76</v>
      </c>
      <c r="J223" s="13" t="s">
        <v>262</v>
      </c>
      <c r="K223" s="12"/>
    </row>
    <row r="224">
      <c r="D224" s="12">
        <v>184.0</v>
      </c>
      <c r="E224" s="13">
        <v>130.0</v>
      </c>
      <c r="F224" s="13">
        <v>30.0</v>
      </c>
      <c r="G224" s="13">
        <v>7.0</v>
      </c>
      <c r="H224" s="13">
        <v>2001.0</v>
      </c>
      <c r="I224" s="13" t="s">
        <v>80</v>
      </c>
      <c r="J224" s="13" t="s">
        <v>263</v>
      </c>
      <c r="K224" s="12"/>
    </row>
    <row r="225">
      <c r="D225" s="12">
        <v>185.0</v>
      </c>
      <c r="E225" s="13">
        <v>111.0</v>
      </c>
      <c r="F225" s="13">
        <v>18.0</v>
      </c>
      <c r="G225" s="13">
        <v>3.0</v>
      </c>
      <c r="H225" s="13">
        <v>2005.0</v>
      </c>
      <c r="I225" s="13" t="s">
        <v>76</v>
      </c>
      <c r="J225" s="13" t="s">
        <v>264</v>
      </c>
      <c r="K225" s="12"/>
    </row>
    <row r="226">
      <c r="D226" s="12">
        <v>186.0</v>
      </c>
      <c r="E226" s="13">
        <v>130.0</v>
      </c>
      <c r="F226" s="13">
        <v>13.0</v>
      </c>
      <c r="G226" s="13">
        <v>3.0</v>
      </c>
      <c r="H226" s="13">
        <v>2011.0</v>
      </c>
      <c r="I226" s="13" t="s">
        <v>80</v>
      </c>
      <c r="J226" s="13" t="s">
        <v>265</v>
      </c>
      <c r="K226" s="12"/>
    </row>
    <row r="227">
      <c r="D227" s="12">
        <v>187.0</v>
      </c>
      <c r="E227" s="13">
        <v>125.0</v>
      </c>
      <c r="F227" s="13">
        <v>1.0</v>
      </c>
      <c r="G227" s="13">
        <v>8.0</v>
      </c>
      <c r="H227" s="13">
        <v>2020.0</v>
      </c>
      <c r="I227" s="13" t="s">
        <v>76</v>
      </c>
      <c r="J227" s="13" t="s">
        <v>266</v>
      </c>
      <c r="K227" s="12"/>
    </row>
    <row r="228">
      <c r="D228" s="12">
        <v>188.0</v>
      </c>
      <c r="E228" s="13">
        <v>124.0</v>
      </c>
      <c r="F228" s="13">
        <v>13.0</v>
      </c>
      <c r="G228" s="13">
        <v>5.0</v>
      </c>
      <c r="H228" s="13">
        <v>2002.0</v>
      </c>
      <c r="I228" s="13" t="s">
        <v>80</v>
      </c>
      <c r="J228" s="13" t="s">
        <v>267</v>
      </c>
      <c r="K228" s="12"/>
    </row>
    <row r="229">
      <c r="D229" s="12">
        <v>189.0</v>
      </c>
      <c r="E229" s="13">
        <v>128.0</v>
      </c>
      <c r="F229" s="13">
        <v>30.0</v>
      </c>
      <c r="G229" s="13">
        <v>8.0</v>
      </c>
      <c r="H229" s="13">
        <v>2007.0</v>
      </c>
      <c r="I229" s="13" t="s">
        <v>76</v>
      </c>
      <c r="J229" s="13" t="s">
        <v>268</v>
      </c>
      <c r="K229" s="12"/>
    </row>
    <row r="230">
      <c r="D230" s="12">
        <v>190.0</v>
      </c>
      <c r="E230" s="13">
        <v>129.0</v>
      </c>
      <c r="F230" s="13">
        <v>8.0</v>
      </c>
      <c r="G230" s="13">
        <v>3.0</v>
      </c>
      <c r="H230" s="13">
        <v>2016.0</v>
      </c>
      <c r="I230" s="13" t="s">
        <v>80</v>
      </c>
      <c r="J230" s="13" t="s">
        <v>269</v>
      </c>
      <c r="K230" s="12"/>
    </row>
    <row r="231">
      <c r="D231" s="12">
        <v>191.0</v>
      </c>
      <c r="E231" s="13">
        <v>127.0</v>
      </c>
      <c r="F231" s="13">
        <v>5.0</v>
      </c>
      <c r="G231" s="13">
        <v>1.0</v>
      </c>
      <c r="H231" s="13">
        <v>2007.0</v>
      </c>
      <c r="I231" s="13" t="s">
        <v>76</v>
      </c>
      <c r="J231" s="13" t="s">
        <v>270</v>
      </c>
      <c r="K231" s="12"/>
    </row>
    <row r="232">
      <c r="D232" s="12">
        <v>192.0</v>
      </c>
      <c r="E232" s="13">
        <v>106.0</v>
      </c>
      <c r="F232" s="13">
        <v>17.0</v>
      </c>
      <c r="G232" s="13">
        <v>3.0</v>
      </c>
      <c r="H232" s="13">
        <v>2011.0</v>
      </c>
      <c r="I232" s="13" t="s">
        <v>76</v>
      </c>
      <c r="J232" s="13" t="s">
        <v>271</v>
      </c>
      <c r="K232" s="12"/>
    </row>
    <row r="233">
      <c r="D233" s="12">
        <v>193.0</v>
      </c>
      <c r="E233" s="13">
        <v>104.0</v>
      </c>
      <c r="F233" s="13">
        <v>22.0</v>
      </c>
      <c r="G233" s="13">
        <v>3.0</v>
      </c>
      <c r="H233" s="13">
        <v>2018.0</v>
      </c>
      <c r="I233" s="13" t="s">
        <v>80</v>
      </c>
      <c r="J233" s="13" t="s">
        <v>272</v>
      </c>
      <c r="K233" s="12"/>
    </row>
    <row r="234">
      <c r="D234" s="12">
        <v>194.0</v>
      </c>
      <c r="E234" s="13">
        <v>113.0</v>
      </c>
      <c r="F234" s="13">
        <v>25.0</v>
      </c>
      <c r="G234" s="13">
        <v>8.0</v>
      </c>
      <c r="H234" s="13">
        <v>2017.0</v>
      </c>
      <c r="I234" s="13" t="s">
        <v>76</v>
      </c>
      <c r="J234" s="13" t="s">
        <v>273</v>
      </c>
      <c r="K234" s="12"/>
    </row>
    <row r="235">
      <c r="D235" s="12">
        <v>195.0</v>
      </c>
      <c r="E235" s="13">
        <v>100.0</v>
      </c>
      <c r="F235" s="13">
        <v>26.0</v>
      </c>
      <c r="G235" s="13">
        <v>2.0</v>
      </c>
      <c r="H235" s="13">
        <v>2012.0</v>
      </c>
      <c r="I235" s="13" t="s">
        <v>80</v>
      </c>
      <c r="J235" s="13" t="s">
        <v>274</v>
      </c>
      <c r="K235" s="12"/>
    </row>
    <row r="236">
      <c r="D236" s="12">
        <v>196.0</v>
      </c>
      <c r="E236" s="13">
        <v>124.0</v>
      </c>
      <c r="F236" s="13">
        <v>14.0</v>
      </c>
      <c r="G236" s="13">
        <v>3.0</v>
      </c>
      <c r="H236" s="13">
        <v>2007.0</v>
      </c>
      <c r="I236" s="13" t="s">
        <v>76</v>
      </c>
      <c r="J236" s="13" t="s">
        <v>275</v>
      </c>
      <c r="K236" s="12"/>
    </row>
    <row r="237">
      <c r="D237" s="12">
        <v>197.0</v>
      </c>
      <c r="E237" s="13">
        <v>107.0</v>
      </c>
      <c r="F237" s="13">
        <v>30.0</v>
      </c>
      <c r="G237" s="13">
        <v>11.0</v>
      </c>
      <c r="H237" s="13">
        <v>2000.0</v>
      </c>
      <c r="I237" s="13" t="s">
        <v>76</v>
      </c>
      <c r="J237" s="13" t="s">
        <v>276</v>
      </c>
      <c r="K237" s="12"/>
    </row>
    <row r="238">
      <c r="D238" s="12">
        <v>198.0</v>
      </c>
      <c r="E238" s="13">
        <v>113.0</v>
      </c>
      <c r="F238" s="13">
        <v>13.0</v>
      </c>
      <c r="G238" s="13">
        <v>4.0</v>
      </c>
      <c r="H238" s="13">
        <v>2008.0</v>
      </c>
      <c r="I238" s="13" t="s">
        <v>76</v>
      </c>
      <c r="J238" s="13" t="s">
        <v>277</v>
      </c>
      <c r="K238" s="12"/>
    </row>
    <row r="239">
      <c r="D239" s="12">
        <v>199.0</v>
      </c>
      <c r="E239" s="13">
        <v>124.0</v>
      </c>
      <c r="F239" s="13">
        <v>30.0</v>
      </c>
      <c r="G239" s="13">
        <v>3.0</v>
      </c>
      <c r="H239" s="13">
        <v>2024.0</v>
      </c>
      <c r="I239" s="13" t="s">
        <v>80</v>
      </c>
      <c r="J239" s="13" t="s">
        <v>278</v>
      </c>
      <c r="K239" s="12"/>
    </row>
    <row r="240">
      <c r="D240" s="12">
        <v>200.0</v>
      </c>
      <c r="E240" s="13">
        <v>123.0</v>
      </c>
      <c r="F240" s="13">
        <v>13.0</v>
      </c>
      <c r="G240" s="13">
        <v>7.0</v>
      </c>
      <c r="H240" s="13">
        <v>2000.0</v>
      </c>
      <c r="I240" s="13" t="s">
        <v>80</v>
      </c>
      <c r="J240" s="13" t="s">
        <v>279</v>
      </c>
      <c r="K240" s="12"/>
    </row>
    <row r="241">
      <c r="D241" s="12">
        <v>201.0</v>
      </c>
      <c r="E241" s="13">
        <v>122.0</v>
      </c>
      <c r="F241" s="13">
        <v>30.0</v>
      </c>
      <c r="G241" s="13">
        <v>3.0</v>
      </c>
      <c r="H241" s="13">
        <v>2010.0</v>
      </c>
      <c r="I241" s="13" t="s">
        <v>76</v>
      </c>
      <c r="J241" s="13" t="s">
        <v>280</v>
      </c>
      <c r="K241" s="12"/>
    </row>
    <row r="242">
      <c r="D242" s="12">
        <v>202.0</v>
      </c>
      <c r="E242" s="13">
        <v>105.0</v>
      </c>
      <c r="F242" s="13">
        <v>28.0</v>
      </c>
      <c r="G242" s="13">
        <v>12.0</v>
      </c>
      <c r="H242" s="13">
        <v>2003.0</v>
      </c>
      <c r="I242" s="13" t="s">
        <v>76</v>
      </c>
      <c r="J242" s="13" t="s">
        <v>281</v>
      </c>
      <c r="K242" s="12"/>
    </row>
    <row r="243">
      <c r="D243" s="12">
        <v>203.0</v>
      </c>
      <c r="E243" s="13">
        <v>112.0</v>
      </c>
      <c r="F243" s="13">
        <v>4.0</v>
      </c>
      <c r="G243" s="13">
        <v>3.0</v>
      </c>
      <c r="H243" s="13">
        <v>2007.0</v>
      </c>
      <c r="I243" s="13" t="s">
        <v>80</v>
      </c>
      <c r="J243" s="13" t="s">
        <v>282</v>
      </c>
      <c r="K243" s="12"/>
    </row>
    <row r="244">
      <c r="D244" s="12">
        <v>204.0</v>
      </c>
      <c r="E244" s="13">
        <v>134.0</v>
      </c>
      <c r="F244" s="13">
        <v>15.0</v>
      </c>
      <c r="G244" s="13">
        <v>9.0</v>
      </c>
      <c r="H244" s="13">
        <v>2003.0</v>
      </c>
      <c r="I244" s="13" t="s">
        <v>76</v>
      </c>
      <c r="J244" s="13" t="s">
        <v>283</v>
      </c>
      <c r="K244" s="12"/>
    </row>
    <row r="245">
      <c r="D245" s="12">
        <v>205.0</v>
      </c>
      <c r="E245" s="13">
        <v>118.0</v>
      </c>
      <c r="F245" s="13">
        <v>16.0</v>
      </c>
      <c r="G245" s="13">
        <v>9.0</v>
      </c>
      <c r="H245" s="13">
        <v>2012.0</v>
      </c>
      <c r="I245" s="13" t="s">
        <v>80</v>
      </c>
      <c r="J245" s="13" t="s">
        <v>284</v>
      </c>
      <c r="K245" s="12"/>
    </row>
    <row r="246">
      <c r="D246" s="12">
        <v>206.0</v>
      </c>
      <c r="E246" s="13">
        <v>111.0</v>
      </c>
      <c r="F246" s="13">
        <v>25.0</v>
      </c>
      <c r="G246" s="13">
        <v>3.0</v>
      </c>
      <c r="H246" s="13">
        <v>2017.0</v>
      </c>
      <c r="I246" s="13" t="s">
        <v>76</v>
      </c>
      <c r="J246" s="13" t="s">
        <v>285</v>
      </c>
      <c r="K246" s="12"/>
    </row>
    <row r="247">
      <c r="D247" s="12">
        <v>207.0</v>
      </c>
      <c r="E247" s="13">
        <v>110.0</v>
      </c>
      <c r="F247" s="13">
        <v>21.0</v>
      </c>
      <c r="G247" s="13">
        <v>3.0</v>
      </c>
      <c r="H247" s="13">
        <v>2011.0</v>
      </c>
      <c r="I247" s="13" t="s">
        <v>80</v>
      </c>
      <c r="J247" s="13" t="s">
        <v>286</v>
      </c>
      <c r="K247" s="12"/>
    </row>
    <row r="248">
      <c r="D248" s="12">
        <v>208.0</v>
      </c>
      <c r="E248" s="13">
        <v>123.0</v>
      </c>
      <c r="F248" s="13">
        <v>13.0</v>
      </c>
      <c r="G248" s="13">
        <v>7.0</v>
      </c>
      <c r="H248" s="13">
        <v>2001.0</v>
      </c>
      <c r="I248" s="13" t="s">
        <v>76</v>
      </c>
      <c r="J248" s="13" t="s">
        <v>287</v>
      </c>
      <c r="K248" s="12"/>
    </row>
    <row r="249">
      <c r="D249" s="12">
        <v>209.0</v>
      </c>
      <c r="E249" s="13">
        <v>123.0</v>
      </c>
      <c r="F249" s="13">
        <v>28.0</v>
      </c>
      <c r="G249" s="13">
        <v>3.0</v>
      </c>
      <c r="H249" s="13">
        <v>2012.0</v>
      </c>
      <c r="I249" s="13" t="s">
        <v>80</v>
      </c>
      <c r="J249" s="13" t="s">
        <v>288</v>
      </c>
      <c r="K249" s="12"/>
    </row>
    <row r="250">
      <c r="D250" s="12">
        <v>210.0</v>
      </c>
      <c r="E250" s="13">
        <v>104.0</v>
      </c>
      <c r="F250" s="13">
        <v>28.0</v>
      </c>
      <c r="G250" s="13">
        <v>9.0</v>
      </c>
      <c r="H250" s="13">
        <v>2009.0</v>
      </c>
      <c r="I250" s="13" t="s">
        <v>76</v>
      </c>
      <c r="J250" s="13" t="s">
        <v>289</v>
      </c>
      <c r="K250" s="12"/>
    </row>
    <row r="251">
      <c r="D251" s="12">
        <v>211.0</v>
      </c>
      <c r="E251" s="13">
        <v>132.0</v>
      </c>
      <c r="F251" s="13">
        <v>11.0</v>
      </c>
      <c r="G251" s="13">
        <v>3.0</v>
      </c>
      <c r="H251" s="13">
        <v>2021.0</v>
      </c>
      <c r="I251" s="13" t="s">
        <v>80</v>
      </c>
      <c r="J251" s="13" t="s">
        <v>290</v>
      </c>
      <c r="K251" s="12"/>
    </row>
    <row r="252">
      <c r="D252" s="12">
        <v>212.0</v>
      </c>
      <c r="E252" s="13">
        <v>130.0</v>
      </c>
      <c r="F252" s="13">
        <v>19.0</v>
      </c>
      <c r="G252" s="13">
        <v>3.0</v>
      </c>
      <c r="H252" s="13">
        <v>2011.0</v>
      </c>
      <c r="I252" s="13" t="s">
        <v>76</v>
      </c>
      <c r="J252" s="13" t="s">
        <v>291</v>
      </c>
      <c r="K252" s="12"/>
    </row>
    <row r="253">
      <c r="D253" s="12">
        <v>213.0</v>
      </c>
      <c r="E253" s="13">
        <v>114.0</v>
      </c>
      <c r="F253" s="13">
        <v>28.0</v>
      </c>
      <c r="G253" s="13">
        <v>11.0</v>
      </c>
      <c r="H253" s="13">
        <v>2008.0</v>
      </c>
      <c r="I253" s="13" t="s">
        <v>80</v>
      </c>
      <c r="J253" s="13" t="s">
        <v>292</v>
      </c>
      <c r="K253" s="12"/>
    </row>
    <row r="254">
      <c r="D254" s="12">
        <v>214.0</v>
      </c>
      <c r="E254" s="13">
        <v>110.0</v>
      </c>
      <c r="F254" s="13">
        <v>5.0</v>
      </c>
      <c r="G254" s="13">
        <v>3.0</v>
      </c>
      <c r="H254" s="13">
        <v>2010.0</v>
      </c>
      <c r="I254" s="13" t="s">
        <v>76</v>
      </c>
      <c r="J254" s="13" t="s">
        <v>293</v>
      </c>
      <c r="K254" s="12"/>
    </row>
    <row r="255">
      <c r="D255" s="12">
        <v>215.0</v>
      </c>
      <c r="E255" s="13">
        <v>127.0</v>
      </c>
      <c r="F255" s="13">
        <v>13.0</v>
      </c>
      <c r="G255" s="13">
        <v>2.0</v>
      </c>
      <c r="H255" s="13">
        <v>2008.0</v>
      </c>
      <c r="I255" s="13" t="s">
        <v>80</v>
      </c>
      <c r="J255" s="13" t="s">
        <v>294</v>
      </c>
      <c r="K255" s="12"/>
    </row>
    <row r="256">
      <c r="D256" s="12">
        <v>216.0</v>
      </c>
      <c r="E256" s="13">
        <v>133.0</v>
      </c>
      <c r="F256" s="13">
        <v>25.0</v>
      </c>
      <c r="G256" s="13">
        <v>3.0</v>
      </c>
      <c r="H256" s="13">
        <v>2021.0</v>
      </c>
      <c r="I256" s="13" t="s">
        <v>76</v>
      </c>
      <c r="J256" s="13" t="s">
        <v>295</v>
      </c>
      <c r="K256" s="12"/>
    </row>
    <row r="257">
      <c r="D257" s="12">
        <v>217.0</v>
      </c>
      <c r="E257" s="13">
        <v>118.0</v>
      </c>
      <c r="F257" s="13">
        <v>17.0</v>
      </c>
      <c r="G257" s="13">
        <v>1.0</v>
      </c>
      <c r="H257" s="13">
        <v>2000.0</v>
      </c>
      <c r="I257" s="13" t="s">
        <v>76</v>
      </c>
      <c r="J257" s="13" t="s">
        <v>296</v>
      </c>
      <c r="K257" s="12"/>
    </row>
    <row r="258">
      <c r="D258" s="12">
        <v>218.0</v>
      </c>
      <c r="E258" s="13">
        <v>114.0</v>
      </c>
      <c r="F258" s="13">
        <v>13.0</v>
      </c>
      <c r="G258" s="13">
        <v>3.0</v>
      </c>
      <c r="H258" s="13">
        <v>2000.0</v>
      </c>
      <c r="I258" s="13" t="s">
        <v>80</v>
      </c>
      <c r="J258" s="13" t="s">
        <v>297</v>
      </c>
      <c r="K258" s="12"/>
    </row>
    <row r="259">
      <c r="D259" s="12">
        <v>219.0</v>
      </c>
      <c r="E259" s="13">
        <v>108.0</v>
      </c>
      <c r="F259" s="13">
        <v>20.0</v>
      </c>
      <c r="G259" s="13">
        <v>3.0</v>
      </c>
      <c r="H259" s="13">
        <v>2014.0</v>
      </c>
      <c r="I259" s="13" t="s">
        <v>76</v>
      </c>
      <c r="J259" s="13" t="s">
        <v>298</v>
      </c>
      <c r="K259" s="12"/>
    </row>
    <row r="260">
      <c r="D260" s="12">
        <v>220.0</v>
      </c>
      <c r="E260" s="13">
        <v>101.0</v>
      </c>
      <c r="F260" s="13">
        <v>1.0</v>
      </c>
      <c r="G260" s="13">
        <v>3.0</v>
      </c>
      <c r="H260" s="13">
        <v>2018.0</v>
      </c>
      <c r="I260" s="13" t="s">
        <v>80</v>
      </c>
      <c r="J260" s="13" t="s">
        <v>299</v>
      </c>
      <c r="K260" s="12"/>
    </row>
    <row r="261">
      <c r="D261" s="12">
        <v>221.0</v>
      </c>
      <c r="E261" s="13">
        <v>124.0</v>
      </c>
      <c r="F261" s="13">
        <v>20.0</v>
      </c>
      <c r="G261" s="13">
        <v>3.0</v>
      </c>
      <c r="H261" s="13">
        <v>2005.0</v>
      </c>
      <c r="I261" s="13" t="s">
        <v>76</v>
      </c>
      <c r="J261" s="13" t="s">
        <v>300</v>
      </c>
      <c r="K261" s="12"/>
    </row>
    <row r="262">
      <c r="D262" s="12">
        <v>222.0</v>
      </c>
      <c r="E262" s="13">
        <v>132.0</v>
      </c>
      <c r="F262" s="13">
        <v>9.0</v>
      </c>
      <c r="G262" s="13">
        <v>12.0</v>
      </c>
      <c r="H262" s="13">
        <v>2022.0</v>
      </c>
      <c r="I262" s="13" t="s">
        <v>80</v>
      </c>
      <c r="J262" s="13" t="s">
        <v>301</v>
      </c>
      <c r="K262" s="12"/>
    </row>
    <row r="263">
      <c r="D263" s="12">
        <v>223.0</v>
      </c>
      <c r="E263" s="13">
        <v>107.0</v>
      </c>
      <c r="F263" s="13">
        <v>19.0</v>
      </c>
      <c r="G263" s="13">
        <v>3.0</v>
      </c>
      <c r="H263" s="13">
        <v>2014.0</v>
      </c>
      <c r="I263" s="13" t="s">
        <v>76</v>
      </c>
      <c r="J263" s="13" t="s">
        <v>302</v>
      </c>
      <c r="K263" s="12"/>
    </row>
    <row r="264">
      <c r="D264" s="12">
        <v>224.0</v>
      </c>
      <c r="E264" s="13">
        <v>107.0</v>
      </c>
      <c r="F264" s="13">
        <v>16.0</v>
      </c>
      <c r="G264" s="13">
        <v>9.0</v>
      </c>
      <c r="H264" s="13">
        <v>2007.0</v>
      </c>
      <c r="I264" s="13" t="s">
        <v>80</v>
      </c>
      <c r="J264" s="13" t="s">
        <v>303</v>
      </c>
      <c r="K264" s="12"/>
    </row>
    <row r="265">
      <c r="D265" s="12">
        <v>225.0</v>
      </c>
      <c r="E265" s="13">
        <v>100.0</v>
      </c>
      <c r="F265" s="13">
        <v>6.0</v>
      </c>
      <c r="G265" s="13">
        <v>3.0</v>
      </c>
      <c r="H265" s="13">
        <v>2000.0</v>
      </c>
      <c r="I265" s="13" t="s">
        <v>76</v>
      </c>
      <c r="J265" s="13" t="s">
        <v>304</v>
      </c>
      <c r="K265" s="12"/>
    </row>
    <row r="266">
      <c r="D266" s="12">
        <v>226.0</v>
      </c>
      <c r="E266" s="13">
        <v>120.0</v>
      </c>
      <c r="F266" s="13">
        <v>12.0</v>
      </c>
      <c r="G266" s="13">
        <v>3.0</v>
      </c>
      <c r="H266" s="13">
        <v>2005.0</v>
      </c>
      <c r="I266" s="13" t="s">
        <v>80</v>
      </c>
      <c r="J266" s="13" t="s">
        <v>305</v>
      </c>
      <c r="K266" s="12"/>
    </row>
    <row r="267">
      <c r="D267" s="12">
        <v>227.0</v>
      </c>
      <c r="E267" s="13">
        <v>115.0</v>
      </c>
      <c r="F267" s="13">
        <v>18.0</v>
      </c>
      <c r="G267" s="13">
        <v>8.0</v>
      </c>
      <c r="H267" s="13">
        <v>2015.0</v>
      </c>
      <c r="I267" s="13" t="s">
        <v>76</v>
      </c>
      <c r="J267" s="13" t="s">
        <v>306</v>
      </c>
      <c r="K267" s="12"/>
    </row>
    <row r="268">
      <c r="D268" s="12">
        <v>228.0</v>
      </c>
      <c r="E268" s="13">
        <v>106.0</v>
      </c>
      <c r="F268" s="13">
        <v>9.0</v>
      </c>
      <c r="G268" s="13">
        <v>3.0</v>
      </c>
      <c r="H268" s="13">
        <v>2007.0</v>
      </c>
      <c r="I268" s="13" t="s">
        <v>76</v>
      </c>
      <c r="J268" s="13" t="s">
        <v>307</v>
      </c>
      <c r="K268" s="12"/>
    </row>
    <row r="269">
      <c r="D269" s="12">
        <v>229.0</v>
      </c>
      <c r="E269" s="13">
        <v>114.0</v>
      </c>
      <c r="F269" s="13">
        <v>5.0</v>
      </c>
      <c r="G269" s="13">
        <v>3.0</v>
      </c>
      <c r="H269" s="13">
        <v>2010.0</v>
      </c>
      <c r="I269" s="13" t="s">
        <v>80</v>
      </c>
      <c r="J269" s="13" t="s">
        <v>308</v>
      </c>
      <c r="K269" s="12"/>
    </row>
    <row r="270">
      <c r="D270" s="12">
        <v>230.0</v>
      </c>
      <c r="E270" s="13">
        <v>107.0</v>
      </c>
      <c r="F270" s="13">
        <v>5.0</v>
      </c>
      <c r="G270" s="13">
        <v>3.0</v>
      </c>
      <c r="H270" s="13">
        <v>2002.0</v>
      </c>
      <c r="I270" s="13" t="s">
        <v>76</v>
      </c>
      <c r="J270" s="13" t="s">
        <v>309</v>
      </c>
      <c r="K270" s="12"/>
    </row>
    <row r="271">
      <c r="D271" s="12">
        <v>231.0</v>
      </c>
      <c r="E271" s="13">
        <v>131.0</v>
      </c>
      <c r="F271" s="13">
        <v>4.0</v>
      </c>
      <c r="G271" s="13">
        <v>11.0</v>
      </c>
      <c r="H271" s="13">
        <v>2003.0</v>
      </c>
      <c r="I271" s="13" t="s">
        <v>80</v>
      </c>
      <c r="J271" s="13" t="s">
        <v>310</v>
      </c>
      <c r="K271" s="12"/>
    </row>
    <row r="272">
      <c r="D272" s="12">
        <v>232.0</v>
      </c>
      <c r="E272" s="13">
        <v>113.0</v>
      </c>
      <c r="F272" s="13">
        <v>25.0</v>
      </c>
      <c r="G272" s="13">
        <v>3.0</v>
      </c>
      <c r="H272" s="13">
        <v>2011.0</v>
      </c>
      <c r="I272" s="13" t="s">
        <v>76</v>
      </c>
      <c r="J272" s="13" t="s">
        <v>311</v>
      </c>
      <c r="K272" s="12"/>
    </row>
    <row r="273">
      <c r="D273" s="12">
        <v>233.0</v>
      </c>
      <c r="E273" s="13">
        <v>112.0</v>
      </c>
      <c r="F273" s="13">
        <v>8.0</v>
      </c>
      <c r="G273" s="13">
        <v>11.0</v>
      </c>
      <c r="H273" s="13">
        <v>2009.0</v>
      </c>
      <c r="I273" s="13" t="s">
        <v>76</v>
      </c>
      <c r="J273" s="13" t="s">
        <v>312</v>
      </c>
      <c r="K273" s="12"/>
    </row>
    <row r="274">
      <c r="D274" s="12">
        <v>234.0</v>
      </c>
      <c r="E274" s="13">
        <v>124.0</v>
      </c>
      <c r="F274" s="13">
        <v>6.0</v>
      </c>
      <c r="G274" s="13">
        <v>3.0</v>
      </c>
      <c r="H274" s="13">
        <v>2014.0</v>
      </c>
      <c r="I274" s="13" t="s">
        <v>76</v>
      </c>
      <c r="J274" s="13" t="s">
        <v>313</v>
      </c>
      <c r="K274" s="12"/>
    </row>
    <row r="275">
      <c r="D275" s="12">
        <v>235.0</v>
      </c>
      <c r="E275" s="13">
        <v>132.0</v>
      </c>
      <c r="F275" s="13">
        <v>2.0</v>
      </c>
      <c r="G275" s="13">
        <v>2.0</v>
      </c>
      <c r="H275" s="13">
        <v>2007.0</v>
      </c>
      <c r="I275" s="13" t="s">
        <v>80</v>
      </c>
      <c r="J275" s="13" t="s">
        <v>314</v>
      </c>
      <c r="K275" s="12"/>
    </row>
    <row r="276">
      <c r="D276" s="12">
        <v>236.0</v>
      </c>
      <c r="E276" s="13">
        <v>121.0</v>
      </c>
      <c r="F276" s="13">
        <v>26.0</v>
      </c>
      <c r="G276" s="13">
        <v>3.0</v>
      </c>
      <c r="H276" s="13">
        <v>2008.0</v>
      </c>
      <c r="I276" s="13" t="s">
        <v>80</v>
      </c>
      <c r="J276" s="13" t="s">
        <v>315</v>
      </c>
      <c r="K276" s="12"/>
    </row>
    <row r="277">
      <c r="D277" s="12">
        <v>237.0</v>
      </c>
      <c r="E277" s="13">
        <v>129.0</v>
      </c>
      <c r="F277" s="13">
        <v>16.0</v>
      </c>
      <c r="G277" s="13">
        <v>3.0</v>
      </c>
      <c r="H277" s="13">
        <v>2015.0</v>
      </c>
      <c r="I277" s="13" t="s">
        <v>76</v>
      </c>
      <c r="J277" s="13" t="s">
        <v>316</v>
      </c>
      <c r="K277" s="12"/>
    </row>
    <row r="278">
      <c r="D278" s="12">
        <v>238.0</v>
      </c>
      <c r="E278" s="13">
        <v>117.0</v>
      </c>
      <c r="F278" s="13">
        <v>5.0</v>
      </c>
      <c r="G278" s="13">
        <v>3.0</v>
      </c>
      <c r="H278" s="13">
        <v>2013.0</v>
      </c>
      <c r="I278" s="13" t="s">
        <v>76</v>
      </c>
      <c r="J278" s="13" t="s">
        <v>317</v>
      </c>
      <c r="K278" s="12"/>
    </row>
    <row r="279">
      <c r="D279" s="12">
        <v>239.0</v>
      </c>
      <c r="E279" s="13">
        <v>135.0</v>
      </c>
      <c r="F279" s="13">
        <v>22.0</v>
      </c>
      <c r="G279" s="13">
        <v>3.0</v>
      </c>
      <c r="H279" s="13">
        <v>2017.0</v>
      </c>
      <c r="I279" s="13" t="s">
        <v>80</v>
      </c>
      <c r="J279" s="13" t="s">
        <v>318</v>
      </c>
      <c r="K279" s="12"/>
    </row>
    <row r="280">
      <c r="D280" s="12">
        <v>240.0</v>
      </c>
      <c r="E280" s="13">
        <v>115.0</v>
      </c>
      <c r="F280" s="13">
        <v>1.0</v>
      </c>
      <c r="G280" s="13">
        <v>8.0</v>
      </c>
      <c r="H280" s="13">
        <v>2022.0</v>
      </c>
      <c r="I280" s="13" t="s">
        <v>76</v>
      </c>
      <c r="J280" s="13" t="s">
        <v>319</v>
      </c>
      <c r="K280" s="12"/>
    </row>
    <row r="281">
      <c r="D281" s="12">
        <v>241.0</v>
      </c>
      <c r="E281" s="13">
        <v>122.0</v>
      </c>
      <c r="F281" s="13">
        <v>20.0</v>
      </c>
      <c r="G281" s="13">
        <v>3.0</v>
      </c>
      <c r="H281" s="13">
        <v>2005.0</v>
      </c>
      <c r="I281" s="13" t="s">
        <v>80</v>
      </c>
      <c r="J281" s="13" t="s">
        <v>320</v>
      </c>
      <c r="K281" s="12"/>
    </row>
    <row r="282">
      <c r="D282" s="12">
        <v>242.0</v>
      </c>
      <c r="E282" s="13">
        <v>111.0</v>
      </c>
      <c r="F282" s="13">
        <v>29.0</v>
      </c>
      <c r="G282" s="13">
        <v>11.0</v>
      </c>
      <c r="H282" s="13">
        <v>2017.0</v>
      </c>
      <c r="I282" s="13" t="s">
        <v>76</v>
      </c>
      <c r="J282" s="13" t="s">
        <v>321</v>
      </c>
      <c r="K282" s="12"/>
    </row>
    <row r="283">
      <c r="D283" s="12">
        <v>243.0</v>
      </c>
      <c r="E283" s="13">
        <v>104.0</v>
      </c>
      <c r="F283" s="13">
        <v>23.0</v>
      </c>
      <c r="G283" s="13">
        <v>3.0</v>
      </c>
      <c r="H283" s="13">
        <v>2021.0</v>
      </c>
      <c r="I283" s="13" t="s">
        <v>80</v>
      </c>
      <c r="J283" s="13" t="s">
        <v>322</v>
      </c>
      <c r="K283" s="12"/>
    </row>
    <row r="284">
      <c r="D284" s="12">
        <v>244.0</v>
      </c>
      <c r="E284" s="13">
        <v>127.0</v>
      </c>
      <c r="F284" s="13">
        <v>23.0</v>
      </c>
      <c r="G284" s="13">
        <v>5.0</v>
      </c>
      <c r="H284" s="13">
        <v>2020.0</v>
      </c>
      <c r="I284" s="13" t="s">
        <v>76</v>
      </c>
      <c r="J284" s="13" t="s">
        <v>323</v>
      </c>
      <c r="K284" s="12"/>
    </row>
    <row r="285">
      <c r="D285" s="12">
        <v>245.0</v>
      </c>
      <c r="E285" s="13">
        <v>118.0</v>
      </c>
      <c r="F285" s="13">
        <v>10.0</v>
      </c>
      <c r="G285" s="13">
        <v>8.0</v>
      </c>
      <c r="H285" s="13">
        <v>2014.0</v>
      </c>
      <c r="I285" s="13" t="s">
        <v>80</v>
      </c>
      <c r="J285" s="13" t="s">
        <v>324</v>
      </c>
      <c r="K285" s="12"/>
    </row>
    <row r="286">
      <c r="D286" s="12">
        <v>246.0</v>
      </c>
      <c r="E286" s="13">
        <v>134.0</v>
      </c>
      <c r="F286" s="13">
        <v>20.0</v>
      </c>
      <c r="G286" s="13">
        <v>3.0</v>
      </c>
      <c r="H286" s="13">
        <v>2012.0</v>
      </c>
      <c r="I286" s="13" t="s">
        <v>76</v>
      </c>
      <c r="J286" s="13" t="s">
        <v>325</v>
      </c>
      <c r="K286" s="12"/>
    </row>
    <row r="287">
      <c r="D287" s="12">
        <v>247.0</v>
      </c>
      <c r="E287" s="13">
        <v>106.0</v>
      </c>
      <c r="F287" s="13">
        <v>31.0</v>
      </c>
      <c r="G287" s="13">
        <v>3.0</v>
      </c>
      <c r="H287" s="13">
        <v>2003.0</v>
      </c>
      <c r="I287" s="13" t="s">
        <v>80</v>
      </c>
      <c r="J287" s="13" t="s">
        <v>326</v>
      </c>
      <c r="K287" s="12"/>
    </row>
    <row r="288">
      <c r="D288" s="12">
        <v>248.0</v>
      </c>
      <c r="E288" s="13">
        <v>107.0</v>
      </c>
      <c r="F288" s="13">
        <v>28.0</v>
      </c>
      <c r="G288" s="13">
        <v>5.0</v>
      </c>
      <c r="H288" s="13">
        <v>2004.0</v>
      </c>
      <c r="I288" s="13" t="s">
        <v>76</v>
      </c>
      <c r="J288" s="13" t="s">
        <v>327</v>
      </c>
      <c r="K288" s="12"/>
    </row>
    <row r="289">
      <c r="D289" s="12">
        <v>249.0</v>
      </c>
      <c r="E289" s="13">
        <v>101.0</v>
      </c>
      <c r="F289" s="13">
        <v>24.0</v>
      </c>
      <c r="G289" s="13">
        <v>3.0</v>
      </c>
      <c r="H289" s="13">
        <v>2011.0</v>
      </c>
      <c r="I289" s="13" t="s">
        <v>80</v>
      </c>
      <c r="J289" s="13" t="s">
        <v>328</v>
      </c>
      <c r="K289" s="12"/>
    </row>
    <row r="290">
      <c r="D290" s="12">
        <v>250.0</v>
      </c>
      <c r="E290" s="13">
        <v>103.0</v>
      </c>
      <c r="F290" s="13">
        <v>16.0</v>
      </c>
      <c r="G290" s="13">
        <v>3.0</v>
      </c>
      <c r="H290" s="13">
        <v>2007.0</v>
      </c>
      <c r="I290" s="13" t="s">
        <v>76</v>
      </c>
      <c r="J290" s="13" t="s">
        <v>329</v>
      </c>
      <c r="K290" s="12"/>
    </row>
    <row r="291">
      <c r="D291" s="12">
        <v>251.0</v>
      </c>
      <c r="E291" s="13">
        <v>113.0</v>
      </c>
      <c r="F291" s="13">
        <v>4.0</v>
      </c>
      <c r="G291" s="13">
        <v>3.0</v>
      </c>
      <c r="H291" s="13">
        <v>2009.0</v>
      </c>
      <c r="I291" s="13" t="s">
        <v>80</v>
      </c>
      <c r="J291" s="13" t="s">
        <v>330</v>
      </c>
      <c r="K291" s="12"/>
    </row>
    <row r="292">
      <c r="D292" s="12">
        <v>252.0</v>
      </c>
      <c r="E292" s="13">
        <v>122.0</v>
      </c>
      <c r="F292" s="13">
        <v>7.0</v>
      </c>
      <c r="G292" s="13">
        <v>3.0</v>
      </c>
      <c r="H292" s="13">
        <v>2006.0</v>
      </c>
      <c r="I292" s="13" t="s">
        <v>76</v>
      </c>
      <c r="J292" s="13" t="s">
        <v>331</v>
      </c>
      <c r="K292" s="12"/>
    </row>
    <row r="293">
      <c r="D293" s="12">
        <v>253.0</v>
      </c>
      <c r="E293" s="13">
        <v>106.0</v>
      </c>
      <c r="F293" s="13">
        <v>12.0</v>
      </c>
      <c r="G293" s="13">
        <v>3.0</v>
      </c>
      <c r="H293" s="13">
        <v>2002.0</v>
      </c>
      <c r="I293" s="13" t="s">
        <v>76</v>
      </c>
      <c r="J293" s="13" t="s">
        <v>332</v>
      </c>
      <c r="K293" s="12"/>
    </row>
    <row r="294">
      <c r="D294" s="12">
        <v>254.0</v>
      </c>
      <c r="E294" s="13">
        <v>108.0</v>
      </c>
      <c r="F294" s="13">
        <v>25.0</v>
      </c>
      <c r="G294" s="13">
        <v>6.0</v>
      </c>
      <c r="H294" s="13">
        <v>2008.0</v>
      </c>
      <c r="I294" s="13" t="s">
        <v>80</v>
      </c>
      <c r="J294" s="13" t="s">
        <v>333</v>
      </c>
      <c r="K294" s="12"/>
    </row>
    <row r="295">
      <c r="D295" s="12">
        <v>255.0</v>
      </c>
      <c r="E295" s="13">
        <v>119.0</v>
      </c>
      <c r="F295" s="13">
        <v>6.0</v>
      </c>
      <c r="G295" s="13">
        <v>3.0</v>
      </c>
      <c r="H295" s="13">
        <v>2000.0</v>
      </c>
      <c r="I295" s="13" t="s">
        <v>76</v>
      </c>
      <c r="J295" s="13" t="s">
        <v>334</v>
      </c>
      <c r="K295" s="12"/>
    </row>
    <row r="296">
      <c r="D296" s="12">
        <v>256.0</v>
      </c>
      <c r="E296" s="13">
        <v>113.0</v>
      </c>
      <c r="F296" s="13">
        <v>26.0</v>
      </c>
      <c r="G296" s="13">
        <v>2.0</v>
      </c>
      <c r="H296" s="13">
        <v>2020.0</v>
      </c>
      <c r="I296" s="13" t="s">
        <v>80</v>
      </c>
      <c r="J296" s="13" t="s">
        <v>335</v>
      </c>
      <c r="K296" s="12"/>
    </row>
    <row r="297">
      <c r="D297" s="12">
        <v>257.0</v>
      </c>
      <c r="E297" s="13">
        <v>103.0</v>
      </c>
      <c r="F297" s="13">
        <v>20.0</v>
      </c>
      <c r="G297" s="13">
        <v>3.0</v>
      </c>
      <c r="H297" s="13">
        <v>2003.0</v>
      </c>
      <c r="I297" s="13" t="s">
        <v>76</v>
      </c>
      <c r="J297" s="13" t="s">
        <v>336</v>
      </c>
      <c r="K297" s="12"/>
    </row>
    <row r="298">
      <c r="D298" s="12">
        <v>258.0</v>
      </c>
      <c r="E298" s="13">
        <v>112.0</v>
      </c>
      <c r="F298" s="13">
        <v>22.0</v>
      </c>
      <c r="G298" s="13">
        <v>11.0</v>
      </c>
      <c r="H298" s="13">
        <v>2007.0</v>
      </c>
      <c r="I298" s="13" t="s">
        <v>80</v>
      </c>
      <c r="J298" s="13" t="s">
        <v>337</v>
      </c>
      <c r="K298" s="12"/>
    </row>
    <row r="299">
      <c r="D299" s="12">
        <v>259.0</v>
      </c>
      <c r="E299" s="13">
        <v>118.0</v>
      </c>
      <c r="F299" s="13">
        <v>1.0</v>
      </c>
      <c r="G299" s="13">
        <v>3.0</v>
      </c>
      <c r="H299" s="13">
        <v>2014.0</v>
      </c>
      <c r="I299" s="13" t="s">
        <v>76</v>
      </c>
      <c r="J299" s="13" t="s">
        <v>338</v>
      </c>
      <c r="K299" s="12"/>
    </row>
    <row r="300">
      <c r="D300" s="12">
        <v>260.0</v>
      </c>
      <c r="E300" s="13">
        <v>119.0</v>
      </c>
      <c r="F300" s="13">
        <v>2.0</v>
      </c>
      <c r="G300" s="13">
        <v>2.0</v>
      </c>
      <c r="H300" s="13">
        <v>2007.0</v>
      </c>
      <c r="I300" s="13" t="s">
        <v>80</v>
      </c>
      <c r="J300" s="13" t="s">
        <v>339</v>
      </c>
      <c r="K300" s="12"/>
    </row>
    <row r="301">
      <c r="D301" s="12">
        <v>261.0</v>
      </c>
      <c r="E301" s="13">
        <v>101.0</v>
      </c>
      <c r="F301" s="13">
        <v>31.0</v>
      </c>
      <c r="G301" s="13">
        <v>3.0</v>
      </c>
      <c r="H301" s="13">
        <v>2016.0</v>
      </c>
      <c r="I301" s="13" t="s">
        <v>76</v>
      </c>
      <c r="J301" s="13" t="s">
        <v>340</v>
      </c>
      <c r="K301" s="12"/>
    </row>
    <row r="302">
      <c r="D302" s="12">
        <v>262.0</v>
      </c>
      <c r="E302" s="13">
        <v>110.0</v>
      </c>
      <c r="F302" s="13">
        <v>14.0</v>
      </c>
      <c r="G302" s="13">
        <v>3.0</v>
      </c>
      <c r="H302" s="13">
        <v>2000.0</v>
      </c>
      <c r="I302" s="13" t="s">
        <v>80</v>
      </c>
      <c r="J302" s="13" t="s">
        <v>341</v>
      </c>
      <c r="K302" s="12"/>
    </row>
    <row r="303">
      <c r="D303" s="12">
        <v>263.0</v>
      </c>
      <c r="E303" s="13">
        <v>109.0</v>
      </c>
      <c r="F303" s="13">
        <v>13.0</v>
      </c>
      <c r="G303" s="13">
        <v>9.0</v>
      </c>
      <c r="H303" s="13">
        <v>2001.0</v>
      </c>
      <c r="I303" s="13" t="s">
        <v>76</v>
      </c>
      <c r="J303" s="13" t="s">
        <v>342</v>
      </c>
      <c r="K303" s="12"/>
    </row>
    <row r="304">
      <c r="D304" s="12">
        <v>264.0</v>
      </c>
      <c r="E304" s="13">
        <v>117.0</v>
      </c>
      <c r="F304" s="13">
        <v>24.0</v>
      </c>
      <c r="G304" s="13">
        <v>12.0</v>
      </c>
      <c r="H304" s="13">
        <v>2017.0</v>
      </c>
      <c r="I304" s="13" t="s">
        <v>76</v>
      </c>
      <c r="J304" s="13" t="s">
        <v>343</v>
      </c>
      <c r="K304" s="12"/>
    </row>
    <row r="305">
      <c r="D305" s="12">
        <v>265.0</v>
      </c>
      <c r="E305" s="13">
        <v>106.0</v>
      </c>
      <c r="F305" s="13">
        <v>1.0</v>
      </c>
      <c r="G305" s="13">
        <v>3.0</v>
      </c>
      <c r="H305" s="13">
        <v>2012.0</v>
      </c>
      <c r="I305" s="13" t="s">
        <v>80</v>
      </c>
      <c r="J305" s="13" t="s">
        <v>344</v>
      </c>
      <c r="K305" s="12"/>
    </row>
    <row r="306">
      <c r="D306" s="12">
        <v>266.0</v>
      </c>
      <c r="E306" s="13">
        <v>102.0</v>
      </c>
      <c r="F306" s="13">
        <v>2.0</v>
      </c>
      <c r="G306" s="13">
        <v>8.0</v>
      </c>
      <c r="H306" s="13">
        <v>2006.0</v>
      </c>
      <c r="I306" s="13" t="s">
        <v>76</v>
      </c>
      <c r="J306" s="13" t="s">
        <v>345</v>
      </c>
      <c r="K306" s="12"/>
    </row>
    <row r="307">
      <c r="D307" s="12">
        <v>267.0</v>
      </c>
      <c r="E307" s="13">
        <v>131.0</v>
      </c>
      <c r="F307" s="13">
        <v>19.0</v>
      </c>
      <c r="G307" s="13">
        <v>3.0</v>
      </c>
      <c r="H307" s="13">
        <v>2003.0</v>
      </c>
      <c r="I307" s="13" t="s">
        <v>80</v>
      </c>
      <c r="J307" s="13" t="s">
        <v>346</v>
      </c>
      <c r="K307" s="12"/>
    </row>
    <row r="308">
      <c r="D308" s="12">
        <v>268.0</v>
      </c>
      <c r="E308" s="13">
        <v>120.0</v>
      </c>
      <c r="F308" s="13">
        <v>13.0</v>
      </c>
      <c r="G308" s="13">
        <v>2.0</v>
      </c>
      <c r="H308" s="13">
        <v>2017.0</v>
      </c>
      <c r="I308" s="13" t="s">
        <v>76</v>
      </c>
      <c r="J308" s="13" t="s">
        <v>347</v>
      </c>
      <c r="K308" s="12"/>
    </row>
    <row r="309">
      <c r="D309" s="12">
        <v>269.0</v>
      </c>
      <c r="E309" s="13">
        <v>109.0</v>
      </c>
      <c r="F309" s="13">
        <v>12.0</v>
      </c>
      <c r="G309" s="13">
        <v>3.0</v>
      </c>
      <c r="H309" s="13">
        <v>2012.0</v>
      </c>
      <c r="I309" s="13" t="s">
        <v>76</v>
      </c>
      <c r="J309" s="13" t="s">
        <v>348</v>
      </c>
      <c r="K309" s="12"/>
    </row>
    <row r="310">
      <c r="D310" s="12">
        <v>270.0</v>
      </c>
      <c r="E310" s="13">
        <v>116.0</v>
      </c>
      <c r="F310" s="13">
        <v>22.0</v>
      </c>
      <c r="G310" s="13">
        <v>1.0</v>
      </c>
      <c r="H310" s="13">
        <v>2023.0</v>
      </c>
      <c r="I310" s="13" t="s">
        <v>76</v>
      </c>
      <c r="J310" s="13" t="s">
        <v>349</v>
      </c>
      <c r="K310" s="12"/>
    </row>
    <row r="311">
      <c r="D311" s="12">
        <v>271.0</v>
      </c>
      <c r="E311" s="13">
        <v>128.0</v>
      </c>
      <c r="F311" s="13">
        <v>25.0</v>
      </c>
      <c r="G311" s="13">
        <v>3.0</v>
      </c>
      <c r="H311" s="13">
        <v>2010.0</v>
      </c>
      <c r="I311" s="13" t="s">
        <v>80</v>
      </c>
      <c r="J311" s="13" t="s">
        <v>350</v>
      </c>
      <c r="K311" s="12"/>
    </row>
    <row r="312">
      <c r="D312" s="12">
        <v>272.0</v>
      </c>
      <c r="E312" s="13">
        <v>126.0</v>
      </c>
      <c r="F312" s="13">
        <v>2.0</v>
      </c>
      <c r="G312" s="13">
        <v>3.0</v>
      </c>
      <c r="H312" s="13">
        <v>2002.0</v>
      </c>
      <c r="I312" s="13" t="s">
        <v>80</v>
      </c>
      <c r="J312" s="13" t="s">
        <v>351</v>
      </c>
      <c r="K312" s="12"/>
    </row>
    <row r="313">
      <c r="D313" s="12">
        <v>273.0</v>
      </c>
      <c r="E313" s="13">
        <v>116.0</v>
      </c>
      <c r="F313" s="13">
        <v>6.0</v>
      </c>
      <c r="G313" s="13">
        <v>3.0</v>
      </c>
      <c r="H313" s="13">
        <v>2019.0</v>
      </c>
      <c r="I313" s="13" t="s">
        <v>76</v>
      </c>
      <c r="J313" s="13" t="s">
        <v>352</v>
      </c>
      <c r="K313" s="12"/>
    </row>
    <row r="314">
      <c r="D314" s="12">
        <v>274.0</v>
      </c>
      <c r="E314" s="13">
        <v>110.0</v>
      </c>
      <c r="F314" s="13">
        <v>11.0</v>
      </c>
      <c r="G314" s="13">
        <v>3.0</v>
      </c>
      <c r="H314" s="13">
        <v>2003.0</v>
      </c>
      <c r="I314" s="13" t="s">
        <v>76</v>
      </c>
      <c r="J314" s="13" t="s">
        <v>353</v>
      </c>
      <c r="K314" s="12"/>
    </row>
    <row r="315">
      <c r="D315" s="12">
        <v>275.0</v>
      </c>
      <c r="E315" s="13">
        <v>101.0</v>
      </c>
      <c r="F315" s="13">
        <v>23.0</v>
      </c>
      <c r="G315" s="13">
        <v>3.0</v>
      </c>
      <c r="H315" s="13">
        <v>2018.0</v>
      </c>
      <c r="I315" s="13" t="s">
        <v>80</v>
      </c>
      <c r="J315" s="13" t="s">
        <v>354</v>
      </c>
      <c r="K315" s="12"/>
    </row>
    <row r="316">
      <c r="D316" s="12">
        <v>276.0</v>
      </c>
      <c r="E316" s="13">
        <v>123.0</v>
      </c>
      <c r="F316" s="13">
        <v>23.0</v>
      </c>
      <c r="G316" s="13">
        <v>3.0</v>
      </c>
      <c r="H316" s="13">
        <v>2016.0</v>
      </c>
      <c r="I316" s="13" t="s">
        <v>76</v>
      </c>
      <c r="J316" s="13" t="s">
        <v>355</v>
      </c>
      <c r="K316" s="12"/>
    </row>
    <row r="317">
      <c r="D317" s="12">
        <v>277.0</v>
      </c>
      <c r="E317" s="13">
        <v>125.0</v>
      </c>
      <c r="F317" s="13">
        <v>20.0</v>
      </c>
      <c r="G317" s="13">
        <v>3.0</v>
      </c>
      <c r="H317" s="13">
        <v>2021.0</v>
      </c>
      <c r="I317" s="13" t="s">
        <v>80</v>
      </c>
      <c r="J317" s="13" t="s">
        <v>356</v>
      </c>
      <c r="K317" s="12"/>
    </row>
    <row r="318">
      <c r="D318" s="12">
        <v>278.0</v>
      </c>
      <c r="E318" s="13">
        <v>101.0</v>
      </c>
      <c r="F318" s="13">
        <v>1.0</v>
      </c>
      <c r="G318" s="13">
        <v>10.0</v>
      </c>
      <c r="H318" s="13">
        <v>2022.0</v>
      </c>
      <c r="I318" s="13" t="s">
        <v>76</v>
      </c>
      <c r="J318" s="13" t="s">
        <v>357</v>
      </c>
      <c r="K318" s="12"/>
    </row>
    <row r="319">
      <c r="D319" s="12">
        <v>279.0</v>
      </c>
      <c r="E319" s="13">
        <v>101.0</v>
      </c>
      <c r="F319" s="13">
        <v>16.0</v>
      </c>
      <c r="G319" s="13">
        <v>10.0</v>
      </c>
      <c r="H319" s="13">
        <v>2019.0</v>
      </c>
      <c r="I319" s="13" t="s">
        <v>80</v>
      </c>
      <c r="J319" s="13" t="s">
        <v>358</v>
      </c>
      <c r="K319" s="12"/>
    </row>
    <row r="320">
      <c r="D320" s="12">
        <v>280.0</v>
      </c>
      <c r="E320" s="13">
        <v>109.0</v>
      </c>
      <c r="F320" s="13">
        <v>28.0</v>
      </c>
      <c r="G320" s="13">
        <v>3.0</v>
      </c>
      <c r="H320" s="13">
        <v>2009.0</v>
      </c>
      <c r="I320" s="13" t="s">
        <v>76</v>
      </c>
      <c r="J320" s="13" t="s">
        <v>359</v>
      </c>
      <c r="K320" s="12"/>
    </row>
    <row r="321">
      <c r="D321" s="12">
        <v>281.0</v>
      </c>
      <c r="E321" s="13">
        <v>132.0</v>
      </c>
      <c r="F321" s="13">
        <v>22.0</v>
      </c>
      <c r="G321" s="13">
        <v>7.0</v>
      </c>
      <c r="H321" s="13">
        <v>2009.0</v>
      </c>
      <c r="I321" s="13" t="s">
        <v>80</v>
      </c>
      <c r="J321" s="13" t="s">
        <v>360</v>
      </c>
      <c r="K321" s="12"/>
    </row>
    <row r="322">
      <c r="D322" s="12">
        <v>282.0</v>
      </c>
      <c r="E322" s="13">
        <v>116.0</v>
      </c>
      <c r="F322" s="13">
        <v>31.0</v>
      </c>
      <c r="G322" s="13">
        <v>10.0</v>
      </c>
      <c r="H322" s="13">
        <v>2004.0</v>
      </c>
      <c r="I322" s="13" t="s">
        <v>76</v>
      </c>
      <c r="J322" s="13" t="s">
        <v>361</v>
      </c>
      <c r="K322" s="12"/>
    </row>
    <row r="323">
      <c r="D323" s="12">
        <v>283.0</v>
      </c>
      <c r="E323" s="13">
        <v>114.0</v>
      </c>
      <c r="F323" s="13">
        <v>9.0</v>
      </c>
      <c r="G323" s="13">
        <v>3.0</v>
      </c>
      <c r="H323" s="13">
        <v>2005.0</v>
      </c>
      <c r="I323" s="13" t="s">
        <v>80</v>
      </c>
      <c r="J323" s="13" t="s">
        <v>362</v>
      </c>
      <c r="K323" s="12"/>
    </row>
    <row r="324">
      <c r="D324" s="12">
        <v>284.0</v>
      </c>
      <c r="E324" s="13">
        <v>123.0</v>
      </c>
      <c r="F324" s="13">
        <v>13.0</v>
      </c>
      <c r="G324" s="13">
        <v>5.0</v>
      </c>
      <c r="H324" s="13">
        <v>2000.0</v>
      </c>
      <c r="I324" s="13" t="s">
        <v>76</v>
      </c>
      <c r="J324" s="13" t="s">
        <v>363</v>
      </c>
      <c r="K324" s="12"/>
    </row>
    <row r="325">
      <c r="D325" s="12">
        <v>285.0</v>
      </c>
      <c r="E325" s="13">
        <v>133.0</v>
      </c>
      <c r="F325" s="13">
        <v>29.0</v>
      </c>
      <c r="G325" s="13">
        <v>3.0</v>
      </c>
      <c r="H325" s="13">
        <v>2019.0</v>
      </c>
      <c r="I325" s="13" t="s">
        <v>80</v>
      </c>
      <c r="J325" s="13" t="s">
        <v>364</v>
      </c>
      <c r="K325" s="12"/>
    </row>
    <row r="326">
      <c r="D326" s="12">
        <v>286.0</v>
      </c>
      <c r="E326" s="13">
        <v>120.0</v>
      </c>
      <c r="F326" s="13">
        <v>30.0</v>
      </c>
      <c r="G326" s="13">
        <v>3.0</v>
      </c>
      <c r="H326" s="13">
        <v>2023.0</v>
      </c>
      <c r="I326" s="13" t="s">
        <v>76</v>
      </c>
      <c r="J326" s="13" t="s">
        <v>365</v>
      </c>
      <c r="K326" s="12"/>
    </row>
    <row r="327">
      <c r="D327" s="12">
        <v>287.0</v>
      </c>
      <c r="E327" s="13">
        <v>107.0</v>
      </c>
      <c r="F327" s="13">
        <v>10.0</v>
      </c>
      <c r="G327" s="13">
        <v>10.0</v>
      </c>
      <c r="H327" s="13">
        <v>2022.0</v>
      </c>
      <c r="I327" s="13" t="s">
        <v>80</v>
      </c>
      <c r="J327" s="13" t="s">
        <v>366</v>
      </c>
      <c r="K327" s="12"/>
    </row>
    <row r="328">
      <c r="D328" s="12">
        <v>288.0</v>
      </c>
      <c r="E328" s="13">
        <v>121.0</v>
      </c>
      <c r="F328" s="13">
        <v>23.0</v>
      </c>
      <c r="G328" s="13">
        <v>3.0</v>
      </c>
      <c r="H328" s="13">
        <v>2003.0</v>
      </c>
      <c r="I328" s="13" t="s">
        <v>76</v>
      </c>
      <c r="J328" s="13" t="s">
        <v>367</v>
      </c>
      <c r="K328" s="12"/>
    </row>
    <row r="329">
      <c r="D329" s="12">
        <v>289.0</v>
      </c>
      <c r="E329" s="13">
        <v>119.0</v>
      </c>
      <c r="F329" s="13">
        <v>31.0</v>
      </c>
      <c r="G329" s="13">
        <v>12.0</v>
      </c>
      <c r="H329" s="13">
        <v>2007.0</v>
      </c>
      <c r="I329" s="13" t="s">
        <v>76</v>
      </c>
      <c r="J329" s="13" t="s">
        <v>368</v>
      </c>
      <c r="K329" s="12"/>
    </row>
    <row r="330">
      <c r="D330" s="12">
        <v>290.0</v>
      </c>
      <c r="E330" s="13">
        <v>109.0</v>
      </c>
      <c r="F330" s="13">
        <v>16.0</v>
      </c>
      <c r="G330" s="13">
        <v>3.0</v>
      </c>
      <c r="H330" s="13">
        <v>2012.0</v>
      </c>
      <c r="I330" s="13" t="s">
        <v>80</v>
      </c>
      <c r="J330" s="13" t="s">
        <v>369</v>
      </c>
      <c r="K330" s="12"/>
    </row>
    <row r="331">
      <c r="D331" s="12">
        <v>291.0</v>
      </c>
      <c r="E331" s="13">
        <v>119.0</v>
      </c>
      <c r="F331" s="13">
        <v>5.0</v>
      </c>
      <c r="G331" s="13">
        <v>3.0</v>
      </c>
      <c r="H331" s="13">
        <v>2004.0</v>
      </c>
      <c r="I331" s="13" t="s">
        <v>76</v>
      </c>
      <c r="J331" s="13" t="s">
        <v>370</v>
      </c>
      <c r="K331" s="12"/>
    </row>
    <row r="332">
      <c r="D332" s="12">
        <v>292.0</v>
      </c>
      <c r="E332" s="13">
        <v>131.0</v>
      </c>
      <c r="F332" s="13">
        <v>16.0</v>
      </c>
      <c r="G332" s="13">
        <v>7.0</v>
      </c>
      <c r="H332" s="13">
        <v>2012.0</v>
      </c>
      <c r="I332" s="13" t="s">
        <v>80</v>
      </c>
      <c r="J332" s="13" t="s">
        <v>371</v>
      </c>
      <c r="K332" s="12"/>
    </row>
    <row r="333">
      <c r="D333" s="12">
        <v>293.0</v>
      </c>
      <c r="E333" s="13">
        <v>106.0</v>
      </c>
      <c r="F333" s="13">
        <v>1.0</v>
      </c>
      <c r="G333" s="13">
        <v>3.0</v>
      </c>
      <c r="H333" s="13">
        <v>2014.0</v>
      </c>
      <c r="I333" s="13" t="s">
        <v>76</v>
      </c>
      <c r="J333" s="13" t="s">
        <v>372</v>
      </c>
      <c r="K333" s="12"/>
    </row>
    <row r="334">
      <c r="D334" s="12">
        <v>294.0</v>
      </c>
      <c r="E334" s="13">
        <v>112.0</v>
      </c>
      <c r="F334" s="13">
        <v>24.0</v>
      </c>
      <c r="G334" s="13">
        <v>6.0</v>
      </c>
      <c r="H334" s="13">
        <v>2003.0</v>
      </c>
      <c r="I334" s="13" t="s">
        <v>80</v>
      </c>
      <c r="J334" s="13" t="s">
        <v>373</v>
      </c>
      <c r="K334" s="12"/>
    </row>
    <row r="335">
      <c r="D335" s="12">
        <v>295.0</v>
      </c>
      <c r="E335" s="13">
        <v>115.0</v>
      </c>
      <c r="F335" s="13">
        <v>11.0</v>
      </c>
      <c r="G335" s="13">
        <v>3.0</v>
      </c>
      <c r="H335" s="13">
        <v>2006.0</v>
      </c>
      <c r="I335" s="13" t="s">
        <v>76</v>
      </c>
      <c r="J335" s="13" t="s">
        <v>374</v>
      </c>
      <c r="K335" s="12"/>
    </row>
    <row r="336">
      <c r="D336" s="12">
        <v>296.0</v>
      </c>
      <c r="E336" s="13">
        <v>131.0</v>
      </c>
      <c r="F336" s="13">
        <v>31.0</v>
      </c>
      <c r="G336" s="13">
        <v>9.0</v>
      </c>
      <c r="H336" s="13">
        <v>2002.0</v>
      </c>
      <c r="I336" s="13" t="s">
        <v>80</v>
      </c>
      <c r="J336" s="13" t="s">
        <v>375</v>
      </c>
      <c r="K336" s="12"/>
    </row>
    <row r="337">
      <c r="D337" s="12">
        <v>297.0</v>
      </c>
      <c r="E337" s="13">
        <v>131.0</v>
      </c>
      <c r="F337" s="13">
        <v>29.0</v>
      </c>
      <c r="G337" s="13">
        <v>3.0</v>
      </c>
      <c r="H337" s="13">
        <v>2006.0</v>
      </c>
      <c r="I337" s="13" t="s">
        <v>76</v>
      </c>
      <c r="J337" s="13" t="s">
        <v>376</v>
      </c>
      <c r="K337" s="12"/>
    </row>
    <row r="338">
      <c r="D338" s="12">
        <v>298.0</v>
      </c>
      <c r="E338" s="13">
        <v>135.0</v>
      </c>
      <c r="F338" s="13">
        <v>10.0</v>
      </c>
      <c r="G338" s="13">
        <v>3.0</v>
      </c>
      <c r="H338" s="13">
        <v>2001.0</v>
      </c>
      <c r="I338" s="13" t="s">
        <v>80</v>
      </c>
      <c r="J338" s="13" t="s">
        <v>377</v>
      </c>
      <c r="K338" s="12"/>
    </row>
    <row r="339">
      <c r="D339" s="12">
        <v>299.0</v>
      </c>
      <c r="E339" s="13">
        <v>132.0</v>
      </c>
      <c r="F339" s="13">
        <v>6.0</v>
      </c>
      <c r="G339" s="13">
        <v>3.0</v>
      </c>
      <c r="H339" s="13">
        <v>2023.0</v>
      </c>
      <c r="I339" s="13" t="s">
        <v>76</v>
      </c>
      <c r="J339" s="13" t="s">
        <v>378</v>
      </c>
      <c r="K339" s="12"/>
    </row>
    <row r="340">
      <c r="D340" s="12">
        <v>300.0</v>
      </c>
      <c r="E340" s="13">
        <v>120.0</v>
      </c>
      <c r="F340" s="13">
        <v>11.0</v>
      </c>
      <c r="G340" s="13">
        <v>3.0</v>
      </c>
      <c r="H340" s="13">
        <v>2010.0</v>
      </c>
      <c r="I340" s="13" t="s">
        <v>76</v>
      </c>
      <c r="J340" s="13" t="s">
        <v>379</v>
      </c>
      <c r="K340" s="12"/>
    </row>
    <row r="341">
      <c r="D341" s="12">
        <v>301.0</v>
      </c>
      <c r="E341" s="13">
        <v>121.0</v>
      </c>
      <c r="F341" s="13">
        <v>31.0</v>
      </c>
      <c r="G341" s="13">
        <v>6.0</v>
      </c>
      <c r="H341" s="13">
        <v>2015.0</v>
      </c>
      <c r="I341" s="13" t="s">
        <v>80</v>
      </c>
      <c r="J341" s="13" t="s">
        <v>380</v>
      </c>
      <c r="K341" s="12"/>
    </row>
    <row r="342">
      <c r="D342" s="12">
        <v>302.0</v>
      </c>
      <c r="E342" s="13">
        <v>119.0</v>
      </c>
      <c r="F342" s="13">
        <v>2.0</v>
      </c>
      <c r="G342" s="13">
        <v>3.0</v>
      </c>
      <c r="H342" s="13">
        <v>2013.0</v>
      </c>
      <c r="I342" s="13" t="s">
        <v>76</v>
      </c>
      <c r="J342" s="13" t="s">
        <v>381</v>
      </c>
      <c r="K342" s="12"/>
    </row>
    <row r="343">
      <c r="D343" s="12">
        <v>303.0</v>
      </c>
      <c r="E343" s="13">
        <v>110.0</v>
      </c>
      <c r="F343" s="13">
        <v>31.0</v>
      </c>
      <c r="G343" s="13">
        <v>3.0</v>
      </c>
      <c r="H343" s="13">
        <v>2015.0</v>
      </c>
      <c r="I343" s="13" t="s">
        <v>80</v>
      </c>
      <c r="J343" s="13" t="s">
        <v>382</v>
      </c>
      <c r="K343" s="12"/>
    </row>
    <row r="344">
      <c r="D344" s="12">
        <v>304.0</v>
      </c>
      <c r="E344" s="13">
        <v>117.0</v>
      </c>
      <c r="F344" s="13">
        <v>22.0</v>
      </c>
      <c r="G344" s="13">
        <v>3.0</v>
      </c>
      <c r="H344" s="13">
        <v>2011.0</v>
      </c>
      <c r="I344" s="13" t="s">
        <v>76</v>
      </c>
      <c r="J344" s="13" t="s">
        <v>383</v>
      </c>
      <c r="K344" s="12"/>
    </row>
    <row r="345">
      <c r="D345" s="12">
        <v>305.0</v>
      </c>
      <c r="E345" s="13">
        <v>129.0</v>
      </c>
      <c r="F345" s="13">
        <v>16.0</v>
      </c>
      <c r="G345" s="13">
        <v>3.0</v>
      </c>
      <c r="H345" s="13">
        <v>2013.0</v>
      </c>
      <c r="I345" s="13" t="s">
        <v>76</v>
      </c>
      <c r="J345" s="13" t="s">
        <v>384</v>
      </c>
      <c r="K345" s="12"/>
    </row>
    <row r="346">
      <c r="D346" s="12">
        <v>306.0</v>
      </c>
      <c r="E346" s="13">
        <v>116.0</v>
      </c>
      <c r="F346" s="13">
        <v>31.0</v>
      </c>
      <c r="G346" s="13">
        <v>1.0</v>
      </c>
      <c r="H346" s="13">
        <v>2009.0</v>
      </c>
      <c r="I346" s="13" t="s">
        <v>76</v>
      </c>
      <c r="J346" s="13" t="s">
        <v>385</v>
      </c>
      <c r="K346" s="12"/>
    </row>
    <row r="347">
      <c r="D347" s="12">
        <v>307.0</v>
      </c>
      <c r="E347" s="13">
        <v>129.0</v>
      </c>
      <c r="F347" s="13">
        <v>17.0</v>
      </c>
      <c r="G347" s="13">
        <v>3.0</v>
      </c>
      <c r="H347" s="13">
        <v>2019.0</v>
      </c>
      <c r="I347" s="13" t="s">
        <v>80</v>
      </c>
      <c r="J347" s="13" t="s">
        <v>386</v>
      </c>
      <c r="K347" s="12"/>
    </row>
    <row r="348">
      <c r="D348" s="12">
        <v>308.0</v>
      </c>
      <c r="E348" s="13">
        <v>113.0</v>
      </c>
      <c r="F348" s="13">
        <v>6.0</v>
      </c>
      <c r="G348" s="13">
        <v>9.0</v>
      </c>
      <c r="H348" s="13">
        <v>2001.0</v>
      </c>
      <c r="I348" s="13" t="s">
        <v>80</v>
      </c>
      <c r="J348" s="13" t="s">
        <v>387</v>
      </c>
      <c r="K348" s="12"/>
    </row>
    <row r="349">
      <c r="D349" s="12">
        <v>309.0</v>
      </c>
      <c r="E349" s="13">
        <v>101.0</v>
      </c>
      <c r="F349" s="13">
        <v>25.0</v>
      </c>
      <c r="G349" s="13">
        <v>3.0</v>
      </c>
      <c r="H349" s="13">
        <v>2006.0</v>
      </c>
      <c r="I349" s="13" t="s">
        <v>76</v>
      </c>
      <c r="J349" s="13" t="s">
        <v>388</v>
      </c>
      <c r="K349" s="12"/>
    </row>
    <row r="350">
      <c r="D350" s="12">
        <v>310.0</v>
      </c>
      <c r="E350" s="13">
        <v>105.0</v>
      </c>
      <c r="F350" s="13">
        <v>6.0</v>
      </c>
      <c r="G350" s="13">
        <v>3.0</v>
      </c>
      <c r="H350" s="13">
        <v>2008.0</v>
      </c>
      <c r="I350" s="13" t="s">
        <v>76</v>
      </c>
      <c r="J350" s="13" t="s">
        <v>389</v>
      </c>
      <c r="K350" s="12"/>
    </row>
    <row r="351">
      <c r="D351" s="12">
        <v>311.0</v>
      </c>
      <c r="E351" s="13">
        <v>113.0</v>
      </c>
      <c r="F351" s="13">
        <v>4.0</v>
      </c>
      <c r="G351" s="13">
        <v>3.0</v>
      </c>
      <c r="H351" s="13">
        <v>2010.0</v>
      </c>
      <c r="I351" s="13" t="s">
        <v>80</v>
      </c>
      <c r="J351" s="13" t="s">
        <v>390</v>
      </c>
      <c r="K351" s="12"/>
    </row>
    <row r="352">
      <c r="D352" s="12">
        <v>312.0</v>
      </c>
      <c r="E352" s="13">
        <v>130.0</v>
      </c>
      <c r="F352" s="13">
        <v>4.0</v>
      </c>
      <c r="G352" s="13">
        <v>3.0</v>
      </c>
      <c r="H352" s="13">
        <v>2008.0</v>
      </c>
      <c r="I352" s="13" t="s">
        <v>76</v>
      </c>
      <c r="J352" s="13" t="s">
        <v>391</v>
      </c>
      <c r="K352" s="12"/>
    </row>
    <row r="353">
      <c r="D353" s="12">
        <v>313.0</v>
      </c>
      <c r="E353" s="13">
        <v>121.0</v>
      </c>
      <c r="F353" s="13">
        <v>9.0</v>
      </c>
      <c r="G353" s="13">
        <v>3.0</v>
      </c>
      <c r="H353" s="13">
        <v>2003.0</v>
      </c>
      <c r="I353" s="13" t="s">
        <v>80</v>
      </c>
      <c r="J353" s="13" t="s">
        <v>392</v>
      </c>
      <c r="K353" s="12"/>
    </row>
    <row r="354">
      <c r="D354" s="12">
        <v>314.0</v>
      </c>
      <c r="E354" s="13">
        <v>112.0</v>
      </c>
      <c r="F354" s="13">
        <v>28.0</v>
      </c>
      <c r="G354" s="13">
        <v>2.0</v>
      </c>
      <c r="H354" s="13">
        <v>2020.0</v>
      </c>
      <c r="I354" s="13" t="s">
        <v>76</v>
      </c>
      <c r="J354" s="13" t="s">
        <v>393</v>
      </c>
      <c r="K354" s="12"/>
    </row>
    <row r="355">
      <c r="D355" s="12">
        <v>315.0</v>
      </c>
      <c r="E355" s="13">
        <v>134.0</v>
      </c>
      <c r="F355" s="13">
        <v>19.0</v>
      </c>
      <c r="G355" s="13">
        <v>4.0</v>
      </c>
      <c r="H355" s="13">
        <v>2006.0</v>
      </c>
      <c r="I355" s="13" t="s">
        <v>80</v>
      </c>
      <c r="J355" s="13" t="s">
        <v>394</v>
      </c>
      <c r="K355" s="12"/>
    </row>
    <row r="356">
      <c r="D356" s="12">
        <v>316.0</v>
      </c>
      <c r="E356" s="13">
        <v>103.0</v>
      </c>
      <c r="F356" s="13">
        <v>30.0</v>
      </c>
      <c r="G356" s="13">
        <v>3.0</v>
      </c>
      <c r="H356" s="13">
        <v>2017.0</v>
      </c>
      <c r="I356" s="13" t="s">
        <v>76</v>
      </c>
      <c r="J356" s="13" t="s">
        <v>395</v>
      </c>
      <c r="K356" s="12"/>
    </row>
    <row r="357">
      <c r="D357" s="12">
        <v>317.0</v>
      </c>
      <c r="E357" s="13">
        <v>110.0</v>
      </c>
      <c r="F357" s="13">
        <v>19.0</v>
      </c>
      <c r="G357" s="13">
        <v>2.0</v>
      </c>
      <c r="H357" s="13">
        <v>2017.0</v>
      </c>
      <c r="I357" s="13" t="s">
        <v>80</v>
      </c>
      <c r="J357" s="13" t="s">
        <v>396</v>
      </c>
      <c r="K357" s="12"/>
    </row>
    <row r="358">
      <c r="D358" s="12">
        <v>318.0</v>
      </c>
      <c r="E358" s="13">
        <v>100.0</v>
      </c>
      <c r="F358" s="13">
        <v>19.0</v>
      </c>
      <c r="G358" s="13">
        <v>3.0</v>
      </c>
      <c r="H358" s="13">
        <v>2019.0</v>
      </c>
      <c r="I358" s="13" t="s">
        <v>76</v>
      </c>
      <c r="J358" s="13" t="s">
        <v>397</v>
      </c>
      <c r="K358" s="12"/>
    </row>
    <row r="359">
      <c r="D359" s="12">
        <v>319.0</v>
      </c>
      <c r="E359" s="13">
        <v>109.0</v>
      </c>
      <c r="F359" s="13">
        <v>25.0</v>
      </c>
      <c r="G359" s="13">
        <v>6.0</v>
      </c>
      <c r="H359" s="13">
        <v>2019.0</v>
      </c>
      <c r="I359" s="13" t="s">
        <v>80</v>
      </c>
      <c r="J359" s="13" t="s">
        <v>398</v>
      </c>
      <c r="K359" s="12"/>
    </row>
    <row r="360">
      <c r="D360" s="12">
        <v>320.0</v>
      </c>
      <c r="E360" s="13">
        <v>130.0</v>
      </c>
      <c r="F360" s="13">
        <v>14.0</v>
      </c>
      <c r="G360" s="13">
        <v>3.0</v>
      </c>
      <c r="H360" s="13">
        <v>2020.0</v>
      </c>
      <c r="I360" s="13" t="s">
        <v>76</v>
      </c>
      <c r="J360" s="13" t="s">
        <v>399</v>
      </c>
      <c r="K360" s="12"/>
    </row>
    <row r="361">
      <c r="D361" s="12">
        <v>321.0</v>
      </c>
      <c r="E361" s="13">
        <v>123.0</v>
      </c>
      <c r="F361" s="13">
        <v>21.0</v>
      </c>
      <c r="G361" s="13">
        <v>6.0</v>
      </c>
      <c r="H361" s="13">
        <v>2024.0</v>
      </c>
      <c r="I361" s="13" t="s">
        <v>80</v>
      </c>
      <c r="J361" s="13" t="s">
        <v>400</v>
      </c>
      <c r="K361" s="12"/>
    </row>
    <row r="362">
      <c r="D362" s="12">
        <v>322.0</v>
      </c>
      <c r="E362" s="13">
        <v>112.0</v>
      </c>
      <c r="F362" s="13">
        <v>16.0</v>
      </c>
      <c r="G362" s="13">
        <v>3.0</v>
      </c>
      <c r="H362" s="13">
        <v>2024.0</v>
      </c>
      <c r="I362" s="13" t="s">
        <v>76</v>
      </c>
      <c r="J362" s="13" t="s">
        <v>401</v>
      </c>
      <c r="K362" s="12"/>
    </row>
    <row r="363">
      <c r="D363" s="12">
        <v>323.0</v>
      </c>
      <c r="E363" s="13">
        <v>124.0</v>
      </c>
      <c r="F363" s="13">
        <v>23.0</v>
      </c>
      <c r="G363" s="13">
        <v>9.0</v>
      </c>
      <c r="H363" s="13">
        <v>2020.0</v>
      </c>
      <c r="I363" s="13" t="s">
        <v>80</v>
      </c>
      <c r="J363" s="13" t="s">
        <v>402</v>
      </c>
      <c r="K363" s="12"/>
    </row>
    <row r="364">
      <c r="D364" s="12">
        <v>324.0</v>
      </c>
      <c r="E364" s="13">
        <v>131.0</v>
      </c>
      <c r="F364" s="13">
        <v>13.0</v>
      </c>
      <c r="G364" s="13">
        <v>3.0</v>
      </c>
      <c r="H364" s="13">
        <v>2011.0</v>
      </c>
      <c r="I364" s="13" t="s">
        <v>76</v>
      </c>
      <c r="J364" s="13" t="s">
        <v>403</v>
      </c>
      <c r="K364" s="12"/>
    </row>
    <row r="365">
      <c r="D365" s="12">
        <v>325.0</v>
      </c>
      <c r="E365" s="13">
        <v>127.0</v>
      </c>
      <c r="F365" s="13">
        <v>31.0</v>
      </c>
      <c r="G365" s="13">
        <v>3.0</v>
      </c>
      <c r="H365" s="13">
        <v>2001.0</v>
      </c>
      <c r="I365" s="13" t="s">
        <v>76</v>
      </c>
      <c r="J365" s="13" t="s">
        <v>404</v>
      </c>
      <c r="K365" s="12"/>
    </row>
    <row r="366">
      <c r="D366" s="12">
        <v>326.0</v>
      </c>
      <c r="E366" s="13">
        <v>113.0</v>
      </c>
      <c r="F366" s="13">
        <v>11.0</v>
      </c>
      <c r="G366" s="13">
        <v>10.0</v>
      </c>
      <c r="H366" s="13">
        <v>2008.0</v>
      </c>
      <c r="I366" s="13" t="s">
        <v>80</v>
      </c>
      <c r="J366" s="13" t="s">
        <v>405</v>
      </c>
      <c r="K366" s="12"/>
    </row>
    <row r="367">
      <c r="D367" s="12">
        <v>327.0</v>
      </c>
      <c r="E367" s="13">
        <v>117.0</v>
      </c>
      <c r="F367" s="13">
        <v>29.0</v>
      </c>
      <c r="G367" s="13">
        <v>3.0</v>
      </c>
      <c r="H367" s="13">
        <v>2021.0</v>
      </c>
      <c r="I367" s="13" t="s">
        <v>76</v>
      </c>
      <c r="J367" s="13" t="s">
        <v>406</v>
      </c>
      <c r="K367" s="12"/>
    </row>
    <row r="368">
      <c r="D368" s="12">
        <v>328.0</v>
      </c>
      <c r="E368" s="13">
        <v>126.0</v>
      </c>
      <c r="F368" s="13">
        <v>8.0</v>
      </c>
      <c r="G368" s="13">
        <v>3.0</v>
      </c>
      <c r="H368" s="13">
        <v>2011.0</v>
      </c>
      <c r="I368" s="13" t="s">
        <v>80</v>
      </c>
      <c r="J368" s="13" t="s">
        <v>407</v>
      </c>
      <c r="K368" s="12"/>
    </row>
    <row r="369">
      <c r="D369" s="12">
        <v>329.0</v>
      </c>
      <c r="E369" s="13">
        <v>118.0</v>
      </c>
      <c r="F369" s="13">
        <v>26.0</v>
      </c>
      <c r="G369" s="13">
        <v>10.0</v>
      </c>
      <c r="H369" s="13">
        <v>2000.0</v>
      </c>
      <c r="I369" s="13" t="s">
        <v>76</v>
      </c>
      <c r="J369" s="13" t="s">
        <v>408</v>
      </c>
      <c r="K369" s="12"/>
    </row>
    <row r="370">
      <c r="D370" s="12">
        <v>330.0</v>
      </c>
      <c r="E370" s="13">
        <v>107.0</v>
      </c>
      <c r="F370" s="13">
        <v>2.0</v>
      </c>
      <c r="G370" s="13">
        <v>3.0</v>
      </c>
      <c r="H370" s="13">
        <v>2019.0</v>
      </c>
      <c r="I370" s="13" t="s">
        <v>80</v>
      </c>
      <c r="J370" s="13" t="s">
        <v>409</v>
      </c>
      <c r="K370" s="12"/>
    </row>
    <row r="371">
      <c r="D371" s="12">
        <v>331.0</v>
      </c>
      <c r="E371" s="13">
        <v>105.0</v>
      </c>
      <c r="F371" s="13">
        <v>3.0</v>
      </c>
      <c r="G371" s="13">
        <v>3.0</v>
      </c>
      <c r="H371" s="13">
        <v>2009.0</v>
      </c>
      <c r="I371" s="13" t="s">
        <v>76</v>
      </c>
      <c r="J371" s="13" t="s">
        <v>410</v>
      </c>
      <c r="K371" s="12"/>
    </row>
    <row r="372">
      <c r="D372" s="12">
        <v>332.0</v>
      </c>
      <c r="E372" s="13">
        <v>128.0</v>
      </c>
      <c r="F372" s="13">
        <v>31.0</v>
      </c>
      <c r="G372" s="13">
        <v>9.0</v>
      </c>
      <c r="H372" s="13">
        <v>2009.0</v>
      </c>
      <c r="I372" s="13" t="s">
        <v>80</v>
      </c>
      <c r="J372" s="13" t="s">
        <v>411</v>
      </c>
      <c r="K372" s="12"/>
    </row>
    <row r="373">
      <c r="D373" s="12">
        <v>333.0</v>
      </c>
      <c r="E373" s="13">
        <v>109.0</v>
      </c>
      <c r="F373" s="13">
        <v>17.0</v>
      </c>
      <c r="G373" s="13">
        <v>3.0</v>
      </c>
      <c r="H373" s="13">
        <v>2010.0</v>
      </c>
      <c r="I373" s="13" t="s">
        <v>76</v>
      </c>
      <c r="J373" s="13" t="s">
        <v>412</v>
      </c>
      <c r="K373" s="12"/>
    </row>
    <row r="374">
      <c r="D374" s="12">
        <v>334.0</v>
      </c>
      <c r="E374" s="13">
        <v>122.0</v>
      </c>
      <c r="F374" s="13">
        <v>27.0</v>
      </c>
      <c r="G374" s="13">
        <v>1.0</v>
      </c>
      <c r="H374" s="13">
        <v>2016.0</v>
      </c>
      <c r="I374" s="13" t="s">
        <v>80</v>
      </c>
      <c r="J374" s="13" t="s">
        <v>413</v>
      </c>
      <c r="K374" s="12"/>
    </row>
    <row r="375">
      <c r="D375" s="12">
        <v>335.0</v>
      </c>
      <c r="E375" s="13">
        <v>118.0</v>
      </c>
      <c r="F375" s="13">
        <v>18.0</v>
      </c>
      <c r="G375" s="13">
        <v>3.0</v>
      </c>
      <c r="H375" s="13">
        <v>2010.0</v>
      </c>
      <c r="I375" s="13" t="s">
        <v>76</v>
      </c>
      <c r="J375" s="13" t="s">
        <v>414</v>
      </c>
      <c r="K375" s="12"/>
    </row>
    <row r="376">
      <c r="D376" s="12">
        <v>336.0</v>
      </c>
      <c r="E376" s="13">
        <v>123.0</v>
      </c>
      <c r="F376" s="13">
        <v>30.0</v>
      </c>
      <c r="G376" s="13">
        <v>5.0</v>
      </c>
      <c r="H376" s="13">
        <v>2001.0</v>
      </c>
      <c r="I376" s="13" t="s">
        <v>76</v>
      </c>
      <c r="J376" s="13" t="s">
        <v>415</v>
      </c>
      <c r="K376" s="12"/>
    </row>
    <row r="377">
      <c r="D377" s="12">
        <v>337.0</v>
      </c>
      <c r="E377" s="13">
        <v>124.0</v>
      </c>
      <c r="F377" s="13">
        <v>9.0</v>
      </c>
      <c r="G377" s="13">
        <v>3.0</v>
      </c>
      <c r="H377" s="13">
        <v>2001.0</v>
      </c>
      <c r="I377" s="13" t="s">
        <v>80</v>
      </c>
      <c r="J377" s="13" t="s">
        <v>416</v>
      </c>
      <c r="K377" s="12"/>
    </row>
    <row r="378">
      <c r="D378" s="12">
        <v>338.0</v>
      </c>
      <c r="E378" s="13">
        <v>108.0</v>
      </c>
      <c r="F378" s="13">
        <v>19.0</v>
      </c>
      <c r="G378" s="13">
        <v>3.0</v>
      </c>
      <c r="H378" s="13">
        <v>2004.0</v>
      </c>
      <c r="I378" s="13" t="s">
        <v>76</v>
      </c>
      <c r="J378" s="13" t="s">
        <v>417</v>
      </c>
      <c r="K378" s="12"/>
    </row>
    <row r="379">
      <c r="D379" s="12">
        <v>339.0</v>
      </c>
      <c r="E379" s="13">
        <v>106.0</v>
      </c>
      <c r="F379" s="13">
        <v>27.0</v>
      </c>
      <c r="G379" s="13">
        <v>6.0</v>
      </c>
      <c r="H379" s="13">
        <v>2000.0</v>
      </c>
      <c r="I379" s="13" t="s">
        <v>80</v>
      </c>
      <c r="J379" s="13" t="s">
        <v>418</v>
      </c>
      <c r="K379" s="12"/>
    </row>
    <row r="380">
      <c r="D380" s="12">
        <v>340.0</v>
      </c>
      <c r="E380" s="13">
        <v>118.0</v>
      </c>
      <c r="F380" s="13">
        <v>15.0</v>
      </c>
      <c r="G380" s="13">
        <v>3.0</v>
      </c>
      <c r="H380" s="13">
        <v>2000.0</v>
      </c>
      <c r="I380" s="13" t="s">
        <v>76</v>
      </c>
      <c r="J380" s="13" t="s">
        <v>419</v>
      </c>
      <c r="K380" s="12"/>
    </row>
    <row r="381">
      <c r="D381" s="12">
        <v>341.0</v>
      </c>
      <c r="E381" s="13">
        <v>108.0</v>
      </c>
      <c r="F381" s="13">
        <v>26.0</v>
      </c>
      <c r="G381" s="13">
        <v>10.0</v>
      </c>
      <c r="H381" s="13">
        <v>2012.0</v>
      </c>
      <c r="I381" s="13" t="s">
        <v>76</v>
      </c>
      <c r="J381" s="13" t="s">
        <v>420</v>
      </c>
      <c r="K381" s="12"/>
    </row>
    <row r="382">
      <c r="D382" s="12">
        <v>342.0</v>
      </c>
      <c r="E382" s="13">
        <v>114.0</v>
      </c>
      <c r="F382" s="13">
        <v>11.0</v>
      </c>
      <c r="G382" s="13">
        <v>6.0</v>
      </c>
      <c r="H382" s="13">
        <v>2006.0</v>
      </c>
      <c r="I382" s="13" t="s">
        <v>76</v>
      </c>
      <c r="J382" s="13" t="s">
        <v>421</v>
      </c>
      <c r="K382" s="12"/>
    </row>
    <row r="383">
      <c r="D383" s="12">
        <v>343.0</v>
      </c>
      <c r="E383" s="13">
        <v>120.0</v>
      </c>
      <c r="F383" s="13">
        <v>21.0</v>
      </c>
      <c r="G383" s="13">
        <v>3.0</v>
      </c>
      <c r="H383" s="13">
        <v>2006.0</v>
      </c>
      <c r="I383" s="13" t="s">
        <v>80</v>
      </c>
      <c r="J383" s="13" t="s">
        <v>422</v>
      </c>
      <c r="K383" s="12"/>
    </row>
    <row r="384">
      <c r="D384" s="12">
        <v>344.0</v>
      </c>
      <c r="E384" s="13">
        <v>112.0</v>
      </c>
      <c r="F384" s="13">
        <v>22.0</v>
      </c>
      <c r="G384" s="13">
        <v>2.0</v>
      </c>
      <c r="H384" s="13">
        <v>2006.0</v>
      </c>
      <c r="I384" s="13" t="s">
        <v>80</v>
      </c>
      <c r="J384" s="13" t="s">
        <v>423</v>
      </c>
      <c r="K384" s="12"/>
    </row>
    <row r="385">
      <c r="D385" s="12">
        <v>345.0</v>
      </c>
      <c r="E385" s="13">
        <v>118.0</v>
      </c>
      <c r="F385" s="13">
        <v>16.0</v>
      </c>
      <c r="G385" s="13">
        <v>6.0</v>
      </c>
      <c r="H385" s="13">
        <v>2010.0</v>
      </c>
      <c r="I385" s="13" t="s">
        <v>76</v>
      </c>
      <c r="J385" s="13" t="s">
        <v>424</v>
      </c>
      <c r="K385" s="12"/>
    </row>
    <row r="386">
      <c r="D386" s="12">
        <v>346.0</v>
      </c>
      <c r="E386" s="13">
        <v>127.0</v>
      </c>
      <c r="F386" s="13">
        <v>19.0</v>
      </c>
      <c r="G386" s="13">
        <v>3.0</v>
      </c>
      <c r="H386" s="13">
        <v>2009.0</v>
      </c>
      <c r="I386" s="13" t="s">
        <v>76</v>
      </c>
      <c r="J386" s="13" t="s">
        <v>425</v>
      </c>
      <c r="K386" s="12"/>
    </row>
    <row r="387">
      <c r="D387" s="12">
        <v>347.0</v>
      </c>
      <c r="E387" s="13">
        <v>127.0</v>
      </c>
      <c r="F387" s="13">
        <v>14.0</v>
      </c>
      <c r="G387" s="13">
        <v>3.0</v>
      </c>
      <c r="H387" s="13">
        <v>2023.0</v>
      </c>
      <c r="I387" s="13" t="s">
        <v>80</v>
      </c>
      <c r="J387" s="13" t="s">
        <v>426</v>
      </c>
      <c r="K387" s="12"/>
    </row>
    <row r="388">
      <c r="D388" s="12">
        <v>348.0</v>
      </c>
      <c r="E388" s="13">
        <v>122.0</v>
      </c>
      <c r="F388" s="13">
        <v>10.0</v>
      </c>
      <c r="G388" s="13">
        <v>2.0</v>
      </c>
      <c r="H388" s="13">
        <v>2022.0</v>
      </c>
      <c r="I388" s="13" t="s">
        <v>76</v>
      </c>
      <c r="J388" s="13" t="s">
        <v>427</v>
      </c>
      <c r="K388" s="12"/>
    </row>
    <row r="389">
      <c r="D389" s="12">
        <v>349.0</v>
      </c>
      <c r="E389" s="13">
        <v>128.0</v>
      </c>
      <c r="F389" s="13">
        <v>16.0</v>
      </c>
      <c r="G389" s="13">
        <v>3.0</v>
      </c>
      <c r="H389" s="13">
        <v>2021.0</v>
      </c>
      <c r="I389" s="13" t="s">
        <v>80</v>
      </c>
      <c r="J389" s="13" t="s">
        <v>428</v>
      </c>
      <c r="K389" s="12"/>
    </row>
    <row r="390">
      <c r="D390" s="12">
        <v>350.0</v>
      </c>
      <c r="E390" s="13">
        <v>129.0</v>
      </c>
      <c r="F390" s="13">
        <v>12.0</v>
      </c>
      <c r="G390" s="13">
        <v>3.0</v>
      </c>
      <c r="H390" s="13">
        <v>2006.0</v>
      </c>
      <c r="I390" s="13" t="s">
        <v>76</v>
      </c>
      <c r="J390" s="13" t="s">
        <v>429</v>
      </c>
      <c r="K390" s="12"/>
    </row>
    <row r="391">
      <c r="D391" s="12">
        <v>351.0</v>
      </c>
      <c r="E391" s="13">
        <v>106.0</v>
      </c>
      <c r="F391" s="13">
        <v>23.0</v>
      </c>
      <c r="G391" s="13">
        <v>9.0</v>
      </c>
      <c r="H391" s="13">
        <v>2003.0</v>
      </c>
      <c r="I391" s="13" t="s">
        <v>80</v>
      </c>
      <c r="J391" s="13" t="s">
        <v>430</v>
      </c>
      <c r="K391" s="12"/>
    </row>
    <row r="392">
      <c r="D392" s="12">
        <v>352.0</v>
      </c>
      <c r="E392" s="13">
        <v>120.0</v>
      </c>
      <c r="F392" s="13">
        <v>9.0</v>
      </c>
      <c r="G392" s="13">
        <v>3.0</v>
      </c>
      <c r="H392" s="13">
        <v>2011.0</v>
      </c>
      <c r="I392" s="13" t="s">
        <v>76</v>
      </c>
      <c r="J392" s="13" t="s">
        <v>431</v>
      </c>
      <c r="K392" s="12"/>
    </row>
    <row r="393">
      <c r="D393" s="12">
        <v>353.0</v>
      </c>
      <c r="E393" s="13">
        <v>116.0</v>
      </c>
      <c r="F393" s="13">
        <v>25.0</v>
      </c>
      <c r="G393" s="13">
        <v>6.0</v>
      </c>
      <c r="H393" s="13">
        <v>2016.0</v>
      </c>
      <c r="I393" s="13" t="s">
        <v>80</v>
      </c>
      <c r="J393" s="13" t="s">
        <v>432</v>
      </c>
      <c r="K393" s="12"/>
    </row>
    <row r="394">
      <c r="D394" s="12">
        <v>354.0</v>
      </c>
      <c r="E394" s="13">
        <v>114.0</v>
      </c>
      <c r="F394" s="13">
        <v>15.0</v>
      </c>
      <c r="G394" s="13">
        <v>4.0</v>
      </c>
      <c r="H394" s="13">
        <v>2006.0</v>
      </c>
      <c r="I394" s="13" t="s">
        <v>76</v>
      </c>
      <c r="J394" s="13" t="s">
        <v>433</v>
      </c>
      <c r="K394" s="12"/>
    </row>
    <row r="395">
      <c r="D395" s="12">
        <v>355.0</v>
      </c>
      <c r="E395" s="13">
        <v>124.0</v>
      </c>
      <c r="F395" s="13">
        <v>15.0</v>
      </c>
      <c r="G395" s="13">
        <v>3.0</v>
      </c>
      <c r="H395" s="13">
        <v>2005.0</v>
      </c>
      <c r="I395" s="13" t="s">
        <v>80</v>
      </c>
      <c r="J395" s="13" t="s">
        <v>434</v>
      </c>
      <c r="K395" s="12"/>
    </row>
    <row r="396">
      <c r="D396" s="12">
        <v>356.0</v>
      </c>
      <c r="E396" s="13">
        <v>114.0</v>
      </c>
      <c r="F396" s="13">
        <v>16.0</v>
      </c>
      <c r="G396" s="13">
        <v>3.0</v>
      </c>
      <c r="H396" s="13">
        <v>2018.0</v>
      </c>
      <c r="I396" s="13" t="s">
        <v>76</v>
      </c>
      <c r="J396" s="13" t="s">
        <v>435</v>
      </c>
      <c r="K396" s="12"/>
    </row>
    <row r="397">
      <c r="D397" s="12">
        <v>357.0</v>
      </c>
      <c r="E397" s="13">
        <v>121.0</v>
      </c>
      <c r="F397" s="13">
        <v>11.0</v>
      </c>
      <c r="G397" s="13">
        <v>3.0</v>
      </c>
      <c r="H397" s="13">
        <v>2005.0</v>
      </c>
      <c r="I397" s="13" t="s">
        <v>80</v>
      </c>
      <c r="J397" s="13" t="s">
        <v>436</v>
      </c>
      <c r="K397" s="12"/>
    </row>
    <row r="398">
      <c r="D398" s="12">
        <v>358.0</v>
      </c>
      <c r="E398" s="13">
        <v>135.0</v>
      </c>
      <c r="F398" s="13">
        <v>17.0</v>
      </c>
      <c r="G398" s="13">
        <v>3.0</v>
      </c>
      <c r="H398" s="13">
        <v>2024.0</v>
      </c>
      <c r="I398" s="13" t="s">
        <v>76</v>
      </c>
      <c r="J398" s="13" t="s">
        <v>437</v>
      </c>
      <c r="K398" s="12"/>
    </row>
    <row r="399">
      <c r="D399" s="12">
        <v>359.0</v>
      </c>
      <c r="E399" s="13">
        <v>121.0</v>
      </c>
      <c r="F399" s="13">
        <v>14.0</v>
      </c>
      <c r="G399" s="13">
        <v>3.0</v>
      </c>
      <c r="H399" s="13">
        <v>2018.0</v>
      </c>
      <c r="I399" s="13" t="s">
        <v>80</v>
      </c>
      <c r="J399" s="13" t="s">
        <v>438</v>
      </c>
      <c r="K399" s="12"/>
    </row>
    <row r="400">
      <c r="D400" s="12">
        <v>360.0</v>
      </c>
      <c r="E400" s="13">
        <v>124.0</v>
      </c>
      <c r="F400" s="13">
        <v>1.0</v>
      </c>
      <c r="G400" s="13">
        <v>10.0</v>
      </c>
      <c r="H400" s="13">
        <v>2008.0</v>
      </c>
      <c r="I400" s="13" t="s">
        <v>76</v>
      </c>
      <c r="J400" s="13" t="s">
        <v>439</v>
      </c>
      <c r="K400" s="12"/>
    </row>
    <row r="401">
      <c r="D401" s="12">
        <v>361.0</v>
      </c>
      <c r="E401" s="13">
        <v>126.0</v>
      </c>
      <c r="F401" s="13">
        <v>22.0</v>
      </c>
      <c r="G401" s="13">
        <v>3.0</v>
      </c>
      <c r="H401" s="13">
        <v>2010.0</v>
      </c>
      <c r="I401" s="13" t="s">
        <v>76</v>
      </c>
      <c r="J401" s="13" t="s">
        <v>440</v>
      </c>
      <c r="K401" s="12"/>
    </row>
    <row r="402">
      <c r="D402" s="12">
        <v>362.0</v>
      </c>
      <c r="E402" s="13">
        <v>133.0</v>
      </c>
      <c r="F402" s="13">
        <v>21.0</v>
      </c>
      <c r="G402" s="13">
        <v>2.0</v>
      </c>
      <c r="H402" s="13">
        <v>2023.0</v>
      </c>
      <c r="I402" s="13" t="s">
        <v>80</v>
      </c>
      <c r="J402" s="13" t="s">
        <v>441</v>
      </c>
      <c r="K402" s="12"/>
    </row>
    <row r="403">
      <c r="D403" s="12">
        <v>363.0</v>
      </c>
      <c r="E403" s="13">
        <v>121.0</v>
      </c>
      <c r="F403" s="13">
        <v>13.0</v>
      </c>
      <c r="G403" s="13">
        <v>3.0</v>
      </c>
      <c r="H403" s="13">
        <v>2023.0</v>
      </c>
      <c r="I403" s="13" t="s">
        <v>76</v>
      </c>
      <c r="J403" s="13" t="s">
        <v>442</v>
      </c>
      <c r="K403" s="12"/>
    </row>
    <row r="404">
      <c r="D404" s="12">
        <v>364.0</v>
      </c>
      <c r="E404" s="13">
        <v>121.0</v>
      </c>
      <c r="F404" s="13">
        <v>19.0</v>
      </c>
      <c r="G404" s="13">
        <v>12.0</v>
      </c>
      <c r="H404" s="13">
        <v>2001.0</v>
      </c>
      <c r="I404" s="13" t="s">
        <v>80</v>
      </c>
      <c r="J404" s="13" t="s">
        <v>443</v>
      </c>
      <c r="K404" s="12"/>
    </row>
    <row r="405">
      <c r="D405" s="12">
        <v>365.0</v>
      </c>
      <c r="E405" s="13">
        <v>112.0</v>
      </c>
      <c r="F405" s="13">
        <v>12.0</v>
      </c>
      <c r="G405" s="13">
        <v>3.0</v>
      </c>
      <c r="H405" s="13">
        <v>2017.0</v>
      </c>
      <c r="I405" s="13" t="s">
        <v>76</v>
      </c>
      <c r="J405" s="13" t="s">
        <v>444</v>
      </c>
      <c r="K405" s="12"/>
    </row>
    <row r="406">
      <c r="D406" s="12">
        <v>366.0</v>
      </c>
      <c r="E406" s="13">
        <v>127.0</v>
      </c>
      <c r="F406" s="13">
        <v>11.0</v>
      </c>
      <c r="G406" s="13">
        <v>10.0</v>
      </c>
      <c r="H406" s="13">
        <v>2022.0</v>
      </c>
      <c r="I406" s="13" t="s">
        <v>80</v>
      </c>
      <c r="J406" s="13" t="s">
        <v>445</v>
      </c>
      <c r="K406" s="12"/>
    </row>
    <row r="407">
      <c r="D407" s="12">
        <v>367.0</v>
      </c>
      <c r="E407" s="13">
        <v>102.0</v>
      </c>
      <c r="F407" s="13">
        <v>18.0</v>
      </c>
      <c r="G407" s="13">
        <v>3.0</v>
      </c>
      <c r="H407" s="13">
        <v>2003.0</v>
      </c>
      <c r="I407" s="13" t="s">
        <v>76</v>
      </c>
      <c r="J407" s="13" t="s">
        <v>446</v>
      </c>
      <c r="K407" s="12"/>
    </row>
    <row r="408">
      <c r="D408" s="12">
        <v>368.0</v>
      </c>
      <c r="E408" s="13">
        <v>107.0</v>
      </c>
      <c r="F408" s="13">
        <v>9.0</v>
      </c>
      <c r="G408" s="13">
        <v>3.0</v>
      </c>
      <c r="H408" s="13">
        <v>2002.0</v>
      </c>
      <c r="I408" s="13" t="s">
        <v>80</v>
      </c>
      <c r="J408" s="13" t="s">
        <v>447</v>
      </c>
      <c r="K408" s="12"/>
    </row>
    <row r="409">
      <c r="D409" s="12">
        <v>369.0</v>
      </c>
      <c r="E409" s="13">
        <v>113.0</v>
      </c>
      <c r="F409" s="13">
        <v>9.0</v>
      </c>
      <c r="G409" s="13">
        <v>3.0</v>
      </c>
      <c r="H409" s="13">
        <v>2021.0</v>
      </c>
      <c r="I409" s="13" t="s">
        <v>76</v>
      </c>
      <c r="J409" s="13" t="s">
        <v>448</v>
      </c>
      <c r="K409" s="12"/>
    </row>
    <row r="410">
      <c r="D410" s="12">
        <v>370.0</v>
      </c>
      <c r="E410" s="13">
        <v>131.0</v>
      </c>
      <c r="F410" s="13">
        <v>4.0</v>
      </c>
      <c r="G410" s="13">
        <v>3.0</v>
      </c>
      <c r="H410" s="13">
        <v>2006.0</v>
      </c>
      <c r="I410" s="13" t="s">
        <v>80</v>
      </c>
      <c r="J410" s="13" t="s">
        <v>449</v>
      </c>
      <c r="K410" s="12"/>
    </row>
    <row r="411">
      <c r="D411" s="12">
        <v>371.0</v>
      </c>
      <c r="E411" s="13">
        <v>110.0</v>
      </c>
      <c r="F411" s="13">
        <v>9.0</v>
      </c>
      <c r="G411" s="13">
        <v>3.0</v>
      </c>
      <c r="H411" s="13">
        <v>2018.0</v>
      </c>
      <c r="I411" s="13" t="s">
        <v>76</v>
      </c>
      <c r="J411" s="13" t="s">
        <v>450</v>
      </c>
      <c r="K411" s="12"/>
    </row>
    <row r="412">
      <c r="D412" s="12">
        <v>372.0</v>
      </c>
      <c r="E412" s="13">
        <v>114.0</v>
      </c>
      <c r="F412" s="13">
        <v>24.0</v>
      </c>
      <c r="G412" s="13">
        <v>3.0</v>
      </c>
      <c r="H412" s="13">
        <v>2006.0</v>
      </c>
      <c r="I412" s="13" t="s">
        <v>76</v>
      </c>
      <c r="J412" s="13" t="s">
        <v>451</v>
      </c>
      <c r="K412" s="12"/>
    </row>
    <row r="413">
      <c r="D413" s="12">
        <v>373.0</v>
      </c>
      <c r="E413" s="13">
        <v>102.0</v>
      </c>
      <c r="F413" s="13">
        <v>5.0</v>
      </c>
      <c r="G413" s="13">
        <v>1.0</v>
      </c>
      <c r="H413" s="13">
        <v>2017.0</v>
      </c>
      <c r="I413" s="13" t="s">
        <v>80</v>
      </c>
      <c r="J413" s="13" t="s">
        <v>452</v>
      </c>
      <c r="K413" s="12"/>
    </row>
    <row r="414">
      <c r="D414" s="12">
        <v>374.0</v>
      </c>
      <c r="E414" s="13">
        <v>119.0</v>
      </c>
      <c r="F414" s="13">
        <v>9.0</v>
      </c>
      <c r="G414" s="13">
        <v>3.0</v>
      </c>
      <c r="H414" s="13">
        <v>2019.0</v>
      </c>
      <c r="I414" s="13" t="s">
        <v>76</v>
      </c>
      <c r="J414" s="13" t="s">
        <v>453</v>
      </c>
      <c r="K414" s="12"/>
    </row>
    <row r="415">
      <c r="D415" s="12">
        <v>375.0</v>
      </c>
      <c r="E415" s="13">
        <v>108.0</v>
      </c>
      <c r="F415" s="13">
        <v>25.0</v>
      </c>
      <c r="G415" s="13">
        <v>10.0</v>
      </c>
      <c r="H415" s="13">
        <v>2019.0</v>
      </c>
      <c r="I415" s="13" t="s">
        <v>80</v>
      </c>
      <c r="J415" s="13" t="s">
        <v>454</v>
      </c>
      <c r="K415" s="12"/>
    </row>
    <row r="416">
      <c r="D416" s="12">
        <v>376.0</v>
      </c>
      <c r="E416" s="13">
        <v>123.0</v>
      </c>
      <c r="F416" s="13">
        <v>18.0</v>
      </c>
      <c r="G416" s="13">
        <v>3.0</v>
      </c>
      <c r="H416" s="13">
        <v>2012.0</v>
      </c>
      <c r="I416" s="13" t="s">
        <v>76</v>
      </c>
      <c r="J416" s="13" t="s">
        <v>455</v>
      </c>
      <c r="K416" s="12"/>
    </row>
    <row r="417">
      <c r="D417" s="12">
        <v>377.0</v>
      </c>
      <c r="E417" s="13">
        <v>124.0</v>
      </c>
      <c r="F417" s="13">
        <v>26.0</v>
      </c>
      <c r="G417" s="13">
        <v>9.0</v>
      </c>
      <c r="H417" s="13">
        <v>2024.0</v>
      </c>
      <c r="I417" s="13" t="s">
        <v>76</v>
      </c>
      <c r="J417" s="13" t="s">
        <v>456</v>
      </c>
      <c r="K417" s="12"/>
    </row>
    <row r="418">
      <c r="D418" s="12">
        <v>378.0</v>
      </c>
      <c r="E418" s="13">
        <v>110.0</v>
      </c>
      <c r="F418" s="13">
        <v>1.0</v>
      </c>
      <c r="G418" s="13">
        <v>3.0</v>
      </c>
      <c r="H418" s="13">
        <v>2006.0</v>
      </c>
      <c r="I418" s="13" t="s">
        <v>76</v>
      </c>
      <c r="J418" s="13" t="s">
        <v>457</v>
      </c>
      <c r="K418" s="12"/>
    </row>
    <row r="419">
      <c r="D419" s="12">
        <v>379.0</v>
      </c>
      <c r="E419" s="13">
        <v>120.0</v>
      </c>
      <c r="F419" s="13">
        <v>10.0</v>
      </c>
      <c r="G419" s="13">
        <v>12.0</v>
      </c>
      <c r="H419" s="13">
        <v>2016.0</v>
      </c>
      <c r="I419" s="13" t="s">
        <v>80</v>
      </c>
      <c r="J419" s="13" t="s">
        <v>458</v>
      </c>
      <c r="K419" s="12"/>
    </row>
    <row r="420">
      <c r="D420" s="12">
        <v>380.0</v>
      </c>
      <c r="E420" s="13">
        <v>127.0</v>
      </c>
      <c r="F420" s="13">
        <v>9.0</v>
      </c>
      <c r="G420" s="13">
        <v>3.0</v>
      </c>
      <c r="H420" s="13">
        <v>2003.0</v>
      </c>
      <c r="I420" s="13" t="s">
        <v>80</v>
      </c>
      <c r="J420" s="13" t="s">
        <v>459</v>
      </c>
      <c r="K420" s="12"/>
    </row>
    <row r="421">
      <c r="D421" s="12">
        <v>381.0</v>
      </c>
      <c r="E421" s="13">
        <v>132.0</v>
      </c>
      <c r="F421" s="13">
        <v>5.0</v>
      </c>
      <c r="G421" s="13">
        <v>3.0</v>
      </c>
      <c r="H421" s="13">
        <v>2012.0</v>
      </c>
      <c r="I421" s="13" t="s">
        <v>76</v>
      </c>
      <c r="J421" s="13" t="s">
        <v>460</v>
      </c>
      <c r="K421" s="12"/>
    </row>
    <row r="422">
      <c r="D422" s="12">
        <v>382.0</v>
      </c>
      <c r="E422" s="13">
        <v>133.0</v>
      </c>
      <c r="F422" s="13">
        <v>9.0</v>
      </c>
      <c r="G422" s="13">
        <v>12.0</v>
      </c>
      <c r="H422" s="13">
        <v>2010.0</v>
      </c>
      <c r="I422" s="13" t="s">
        <v>76</v>
      </c>
      <c r="J422" s="13" t="s">
        <v>461</v>
      </c>
      <c r="K422" s="12"/>
    </row>
    <row r="423">
      <c r="D423" s="12">
        <v>383.0</v>
      </c>
      <c r="E423" s="13">
        <v>106.0</v>
      </c>
      <c r="F423" s="13">
        <v>27.0</v>
      </c>
      <c r="G423" s="13">
        <v>3.0</v>
      </c>
      <c r="H423" s="13">
        <v>2011.0</v>
      </c>
      <c r="I423" s="13" t="s">
        <v>80</v>
      </c>
      <c r="J423" s="13" t="s">
        <v>462</v>
      </c>
      <c r="K423" s="12"/>
    </row>
    <row r="424">
      <c r="D424" s="12">
        <v>384.0</v>
      </c>
      <c r="E424" s="13">
        <v>117.0</v>
      </c>
      <c r="F424" s="13">
        <v>31.0</v>
      </c>
      <c r="G424" s="13">
        <v>11.0</v>
      </c>
      <c r="H424" s="13">
        <v>2015.0</v>
      </c>
      <c r="I424" s="13" t="s">
        <v>76</v>
      </c>
      <c r="J424" s="13" t="s">
        <v>463</v>
      </c>
      <c r="K424" s="12"/>
    </row>
    <row r="425">
      <c r="D425" s="12">
        <v>385.0</v>
      </c>
      <c r="E425" s="13">
        <v>127.0</v>
      </c>
      <c r="F425" s="13">
        <v>19.0</v>
      </c>
      <c r="G425" s="13">
        <v>3.0</v>
      </c>
      <c r="H425" s="13">
        <v>2016.0</v>
      </c>
      <c r="I425" s="13" t="s">
        <v>80</v>
      </c>
      <c r="J425" s="13" t="s">
        <v>464</v>
      </c>
      <c r="K425" s="12"/>
    </row>
    <row r="426">
      <c r="D426" s="12">
        <v>386.0</v>
      </c>
      <c r="E426" s="13">
        <v>135.0</v>
      </c>
      <c r="F426" s="13">
        <v>19.0</v>
      </c>
      <c r="G426" s="13">
        <v>8.0</v>
      </c>
      <c r="H426" s="13">
        <v>2006.0</v>
      </c>
      <c r="I426" s="13" t="s">
        <v>76</v>
      </c>
      <c r="J426" s="13" t="s">
        <v>465</v>
      </c>
      <c r="K426" s="12"/>
    </row>
    <row r="427">
      <c r="D427" s="12">
        <v>387.0</v>
      </c>
      <c r="E427" s="13">
        <v>127.0</v>
      </c>
      <c r="F427" s="13">
        <v>2.0</v>
      </c>
      <c r="G427" s="13">
        <v>11.0</v>
      </c>
      <c r="H427" s="13">
        <v>2015.0</v>
      </c>
      <c r="I427" s="13" t="s">
        <v>80</v>
      </c>
      <c r="J427" s="13" t="s">
        <v>466</v>
      </c>
      <c r="K427" s="12"/>
    </row>
    <row r="428">
      <c r="D428" s="12">
        <v>388.0</v>
      </c>
      <c r="E428" s="13">
        <v>100.0</v>
      </c>
      <c r="F428" s="13">
        <v>12.0</v>
      </c>
      <c r="G428" s="13">
        <v>5.0</v>
      </c>
      <c r="H428" s="13">
        <v>2012.0</v>
      </c>
      <c r="I428" s="13" t="s">
        <v>76</v>
      </c>
      <c r="J428" s="13" t="s">
        <v>467</v>
      </c>
      <c r="K428" s="12"/>
    </row>
    <row r="429">
      <c r="D429" s="12">
        <v>389.0</v>
      </c>
      <c r="E429" s="13">
        <v>127.0</v>
      </c>
      <c r="F429" s="13">
        <v>19.0</v>
      </c>
      <c r="G429" s="13">
        <v>1.0</v>
      </c>
      <c r="H429" s="13">
        <v>2001.0</v>
      </c>
      <c r="I429" s="13" t="s">
        <v>80</v>
      </c>
      <c r="J429" s="13" t="s">
        <v>468</v>
      </c>
      <c r="K429" s="12"/>
    </row>
    <row r="430">
      <c r="D430" s="12">
        <v>390.0</v>
      </c>
      <c r="E430" s="13">
        <v>128.0</v>
      </c>
      <c r="F430" s="13">
        <v>30.0</v>
      </c>
      <c r="G430" s="13">
        <v>3.0</v>
      </c>
      <c r="H430" s="13">
        <v>2003.0</v>
      </c>
      <c r="I430" s="13" t="s">
        <v>76</v>
      </c>
      <c r="J430" s="13" t="s">
        <v>469</v>
      </c>
      <c r="K430" s="12"/>
    </row>
    <row r="431">
      <c r="D431" s="12">
        <v>391.0</v>
      </c>
      <c r="E431" s="13">
        <v>125.0</v>
      </c>
      <c r="F431" s="13">
        <v>7.0</v>
      </c>
      <c r="G431" s="13">
        <v>3.0</v>
      </c>
      <c r="H431" s="13">
        <v>2009.0</v>
      </c>
      <c r="I431" s="13" t="s">
        <v>80</v>
      </c>
      <c r="J431" s="13" t="s">
        <v>470</v>
      </c>
      <c r="K431" s="12"/>
    </row>
    <row r="432">
      <c r="D432" s="12">
        <v>392.0</v>
      </c>
      <c r="E432" s="13">
        <v>135.0</v>
      </c>
      <c r="F432" s="13">
        <v>24.0</v>
      </c>
      <c r="G432" s="13">
        <v>6.0</v>
      </c>
      <c r="H432" s="13">
        <v>2017.0</v>
      </c>
      <c r="I432" s="13" t="s">
        <v>76</v>
      </c>
      <c r="J432" s="13" t="s">
        <v>471</v>
      </c>
      <c r="K432" s="12"/>
    </row>
    <row r="433">
      <c r="D433" s="12">
        <v>393.0</v>
      </c>
      <c r="E433" s="13">
        <v>118.0</v>
      </c>
      <c r="F433" s="13">
        <v>26.0</v>
      </c>
      <c r="G433" s="13">
        <v>3.0</v>
      </c>
      <c r="H433" s="13">
        <v>2023.0</v>
      </c>
      <c r="I433" s="13" t="s">
        <v>80</v>
      </c>
      <c r="J433" s="13" t="s">
        <v>472</v>
      </c>
      <c r="K433" s="12"/>
    </row>
    <row r="434">
      <c r="D434" s="12">
        <v>394.0</v>
      </c>
      <c r="E434" s="13">
        <v>117.0</v>
      </c>
      <c r="F434" s="13">
        <v>6.0</v>
      </c>
      <c r="G434" s="13">
        <v>7.0</v>
      </c>
      <c r="H434" s="13">
        <v>2015.0</v>
      </c>
      <c r="I434" s="13" t="s">
        <v>76</v>
      </c>
      <c r="J434" s="13" t="s">
        <v>473</v>
      </c>
      <c r="K434" s="12"/>
    </row>
    <row r="435">
      <c r="D435" s="12">
        <v>395.0</v>
      </c>
      <c r="E435" s="13">
        <v>109.0</v>
      </c>
      <c r="F435" s="13">
        <v>30.0</v>
      </c>
      <c r="G435" s="13">
        <v>3.0</v>
      </c>
      <c r="H435" s="13">
        <v>2004.0</v>
      </c>
      <c r="I435" s="13" t="s">
        <v>80</v>
      </c>
      <c r="J435" s="13" t="s">
        <v>474</v>
      </c>
      <c r="K435" s="12"/>
    </row>
    <row r="436">
      <c r="D436" s="12">
        <v>396.0</v>
      </c>
      <c r="E436" s="13">
        <v>103.0</v>
      </c>
      <c r="F436" s="13">
        <v>7.0</v>
      </c>
      <c r="G436" s="13">
        <v>12.0</v>
      </c>
      <c r="H436" s="13">
        <v>2018.0</v>
      </c>
      <c r="I436" s="13" t="s">
        <v>76</v>
      </c>
      <c r="J436" s="13" t="s">
        <v>475</v>
      </c>
      <c r="K436" s="12"/>
    </row>
    <row r="437">
      <c r="D437" s="12">
        <v>397.0</v>
      </c>
      <c r="E437" s="13">
        <v>126.0</v>
      </c>
      <c r="F437" s="13">
        <v>27.0</v>
      </c>
      <c r="G437" s="13">
        <v>12.0</v>
      </c>
      <c r="H437" s="13">
        <v>2008.0</v>
      </c>
      <c r="I437" s="13" t="s">
        <v>76</v>
      </c>
      <c r="J437" s="13" t="s">
        <v>476</v>
      </c>
      <c r="K437" s="12"/>
    </row>
    <row r="438">
      <c r="D438" s="12">
        <v>398.0</v>
      </c>
      <c r="E438" s="13">
        <v>114.0</v>
      </c>
      <c r="F438" s="13">
        <v>18.0</v>
      </c>
      <c r="G438" s="13">
        <v>3.0</v>
      </c>
      <c r="H438" s="13">
        <v>2016.0</v>
      </c>
      <c r="I438" s="13" t="s">
        <v>80</v>
      </c>
      <c r="J438" s="13" t="s">
        <v>477</v>
      </c>
      <c r="K438" s="12"/>
    </row>
    <row r="439">
      <c r="D439" s="12">
        <v>399.0</v>
      </c>
      <c r="E439" s="13">
        <v>121.0</v>
      </c>
      <c r="F439" s="13">
        <v>10.0</v>
      </c>
      <c r="G439" s="13">
        <v>2.0</v>
      </c>
      <c r="H439" s="13">
        <v>2006.0</v>
      </c>
      <c r="I439" s="13" t="s">
        <v>76</v>
      </c>
      <c r="J439" s="13" t="s">
        <v>478</v>
      </c>
      <c r="K439" s="12"/>
    </row>
    <row r="440">
      <c r="D440" s="12">
        <v>400.0</v>
      </c>
      <c r="E440" s="13">
        <v>124.0</v>
      </c>
      <c r="F440" s="13">
        <v>12.0</v>
      </c>
      <c r="G440" s="13">
        <v>3.0</v>
      </c>
      <c r="H440" s="13">
        <v>2000.0</v>
      </c>
      <c r="I440" s="13" t="s">
        <v>80</v>
      </c>
      <c r="J440" s="13" t="s">
        <v>479</v>
      </c>
      <c r="K440" s="12"/>
    </row>
    <row r="441">
      <c r="D441" s="12">
        <v>401.0</v>
      </c>
      <c r="E441" s="13">
        <v>135.0</v>
      </c>
      <c r="F441" s="13">
        <v>6.0</v>
      </c>
      <c r="G441" s="13">
        <v>7.0</v>
      </c>
      <c r="H441" s="13">
        <v>2001.0</v>
      </c>
      <c r="I441" s="13" t="s">
        <v>76</v>
      </c>
      <c r="J441" s="13" t="s">
        <v>480</v>
      </c>
      <c r="K441" s="12"/>
    </row>
    <row r="442">
      <c r="D442" s="12">
        <v>402.0</v>
      </c>
      <c r="E442" s="13">
        <v>106.0</v>
      </c>
      <c r="F442" s="13">
        <v>29.0</v>
      </c>
      <c r="G442" s="13">
        <v>7.0</v>
      </c>
      <c r="H442" s="13">
        <v>2007.0</v>
      </c>
      <c r="I442" s="13" t="s">
        <v>80</v>
      </c>
      <c r="J442" s="13" t="s">
        <v>481</v>
      </c>
      <c r="K442" s="12"/>
    </row>
    <row r="443">
      <c r="D443" s="12">
        <v>403.0</v>
      </c>
      <c r="E443" s="13">
        <v>125.0</v>
      </c>
      <c r="F443" s="13">
        <v>27.0</v>
      </c>
      <c r="G443" s="13">
        <v>9.0</v>
      </c>
      <c r="H443" s="13">
        <v>2013.0</v>
      </c>
      <c r="I443" s="13" t="s">
        <v>76</v>
      </c>
      <c r="J443" s="13" t="s">
        <v>482</v>
      </c>
      <c r="K443" s="12"/>
    </row>
    <row r="444">
      <c r="D444" s="12">
        <v>404.0</v>
      </c>
      <c r="E444" s="13">
        <v>127.0</v>
      </c>
      <c r="F444" s="13">
        <v>14.0</v>
      </c>
      <c r="G444" s="13">
        <v>10.0</v>
      </c>
      <c r="H444" s="13">
        <v>2000.0</v>
      </c>
      <c r="I444" s="13" t="s">
        <v>80</v>
      </c>
      <c r="J444" s="13" t="s">
        <v>483</v>
      </c>
      <c r="K444" s="12"/>
    </row>
    <row r="445">
      <c r="D445" s="12">
        <v>405.0</v>
      </c>
      <c r="E445" s="13">
        <v>135.0</v>
      </c>
      <c r="F445" s="13">
        <v>22.0</v>
      </c>
      <c r="G445" s="13">
        <v>1.0</v>
      </c>
      <c r="H445" s="13">
        <v>2007.0</v>
      </c>
      <c r="I445" s="13" t="s">
        <v>76</v>
      </c>
      <c r="J445" s="13" t="s">
        <v>484</v>
      </c>
      <c r="K445" s="12"/>
    </row>
    <row r="446">
      <c r="D446" s="12">
        <v>406.0</v>
      </c>
      <c r="E446" s="13">
        <v>110.0</v>
      </c>
      <c r="F446" s="13">
        <v>18.0</v>
      </c>
      <c r="G446" s="13">
        <v>11.0</v>
      </c>
      <c r="H446" s="13">
        <v>2010.0</v>
      </c>
      <c r="I446" s="13" t="s">
        <v>80</v>
      </c>
      <c r="J446" s="13" t="s">
        <v>485</v>
      </c>
      <c r="K446" s="12"/>
    </row>
    <row r="447">
      <c r="D447" s="12">
        <v>407.0</v>
      </c>
      <c r="E447" s="13">
        <v>111.0</v>
      </c>
      <c r="F447" s="13">
        <v>11.0</v>
      </c>
      <c r="G447" s="13">
        <v>9.0</v>
      </c>
      <c r="H447" s="13">
        <v>2010.0</v>
      </c>
      <c r="I447" s="13" t="s">
        <v>76</v>
      </c>
      <c r="J447" s="13" t="s">
        <v>486</v>
      </c>
      <c r="K447" s="12"/>
    </row>
    <row r="448">
      <c r="D448" s="12">
        <v>408.0</v>
      </c>
      <c r="E448" s="13">
        <v>105.0</v>
      </c>
      <c r="F448" s="13">
        <v>10.0</v>
      </c>
      <c r="G448" s="13">
        <v>9.0</v>
      </c>
      <c r="H448" s="13">
        <v>2021.0</v>
      </c>
      <c r="I448" s="13" t="s">
        <v>76</v>
      </c>
      <c r="J448" s="13" t="s">
        <v>487</v>
      </c>
      <c r="K448" s="12"/>
    </row>
    <row r="449">
      <c r="D449" s="12">
        <v>409.0</v>
      </c>
      <c r="E449" s="13">
        <v>100.0</v>
      </c>
      <c r="F449" s="13">
        <v>11.0</v>
      </c>
      <c r="G449" s="13">
        <v>6.0</v>
      </c>
      <c r="H449" s="13">
        <v>2020.0</v>
      </c>
      <c r="I449" s="13" t="s">
        <v>80</v>
      </c>
      <c r="J449" s="13" t="s">
        <v>488</v>
      </c>
      <c r="K449" s="12"/>
    </row>
    <row r="450">
      <c r="D450" s="12">
        <v>410.0</v>
      </c>
      <c r="E450" s="13">
        <v>121.0</v>
      </c>
      <c r="F450" s="13">
        <v>31.0</v>
      </c>
      <c r="G450" s="13">
        <v>11.0</v>
      </c>
      <c r="H450" s="13">
        <v>2005.0</v>
      </c>
      <c r="I450" s="13" t="s">
        <v>76</v>
      </c>
      <c r="J450" s="13" t="s">
        <v>489</v>
      </c>
      <c r="K450" s="12"/>
    </row>
    <row r="451">
      <c r="D451" s="12">
        <v>411.0</v>
      </c>
      <c r="E451" s="13">
        <v>123.0</v>
      </c>
      <c r="F451" s="13">
        <v>16.0</v>
      </c>
      <c r="G451" s="13">
        <v>4.0</v>
      </c>
      <c r="H451" s="13">
        <v>2013.0</v>
      </c>
      <c r="I451" s="13" t="s">
        <v>80</v>
      </c>
      <c r="J451" s="13" t="s">
        <v>490</v>
      </c>
      <c r="K451" s="12"/>
    </row>
    <row r="452">
      <c r="D452" s="12">
        <v>412.0</v>
      </c>
      <c r="E452" s="13">
        <v>101.0</v>
      </c>
      <c r="F452" s="13">
        <v>19.0</v>
      </c>
      <c r="G452" s="13">
        <v>8.0</v>
      </c>
      <c r="H452" s="13">
        <v>2022.0</v>
      </c>
      <c r="I452" s="13" t="s">
        <v>76</v>
      </c>
      <c r="J452" s="13" t="s">
        <v>491</v>
      </c>
      <c r="K452" s="12"/>
    </row>
    <row r="453">
      <c r="D453" s="12">
        <v>413.0</v>
      </c>
      <c r="E453" s="13">
        <v>114.0</v>
      </c>
      <c r="F453" s="13">
        <v>14.0</v>
      </c>
      <c r="G453" s="13">
        <v>3.0</v>
      </c>
      <c r="H453" s="13">
        <v>2020.0</v>
      </c>
      <c r="I453" s="13" t="s">
        <v>76</v>
      </c>
      <c r="J453" s="13" t="s">
        <v>492</v>
      </c>
      <c r="K453" s="12"/>
    </row>
    <row r="454">
      <c r="D454" s="12">
        <v>414.0</v>
      </c>
      <c r="E454" s="13">
        <v>100.0</v>
      </c>
      <c r="F454" s="13">
        <v>8.0</v>
      </c>
      <c r="G454" s="13">
        <v>4.0</v>
      </c>
      <c r="H454" s="13">
        <v>2019.0</v>
      </c>
      <c r="I454" s="13" t="s">
        <v>76</v>
      </c>
      <c r="J454" s="13" t="s">
        <v>493</v>
      </c>
      <c r="K454" s="12"/>
    </row>
    <row r="455">
      <c r="D455" s="12">
        <v>415.0</v>
      </c>
      <c r="E455" s="13">
        <v>135.0</v>
      </c>
      <c r="F455" s="13">
        <v>4.0</v>
      </c>
      <c r="G455" s="13">
        <v>10.0</v>
      </c>
      <c r="H455" s="13">
        <v>2009.0</v>
      </c>
      <c r="I455" s="13" t="s">
        <v>80</v>
      </c>
      <c r="J455" s="13" t="s">
        <v>494</v>
      </c>
      <c r="K455" s="12"/>
    </row>
    <row r="456">
      <c r="D456" s="12">
        <v>416.0</v>
      </c>
      <c r="E456" s="13">
        <v>134.0</v>
      </c>
      <c r="F456" s="13">
        <v>9.0</v>
      </c>
      <c r="G456" s="13">
        <v>1.0</v>
      </c>
      <c r="H456" s="13">
        <v>2008.0</v>
      </c>
      <c r="I456" s="13" t="s">
        <v>80</v>
      </c>
      <c r="J456" s="13" t="s">
        <v>495</v>
      </c>
      <c r="K456" s="12"/>
    </row>
    <row r="457">
      <c r="D457" s="12">
        <v>417.0</v>
      </c>
      <c r="E457" s="13">
        <v>132.0</v>
      </c>
      <c r="F457" s="13">
        <v>23.0</v>
      </c>
      <c r="G457" s="13">
        <v>5.0</v>
      </c>
      <c r="H457" s="13">
        <v>2010.0</v>
      </c>
      <c r="I457" s="13" t="s">
        <v>76</v>
      </c>
      <c r="J457" s="13" t="s">
        <v>496</v>
      </c>
      <c r="K457" s="12"/>
    </row>
    <row r="458">
      <c r="D458" s="12">
        <v>418.0</v>
      </c>
      <c r="E458" s="13">
        <v>128.0</v>
      </c>
      <c r="F458" s="13">
        <v>3.0</v>
      </c>
      <c r="G458" s="13">
        <v>9.0</v>
      </c>
      <c r="H458" s="13">
        <v>2010.0</v>
      </c>
      <c r="I458" s="13" t="s">
        <v>76</v>
      </c>
      <c r="J458" s="13" t="s">
        <v>497</v>
      </c>
      <c r="K458" s="12"/>
    </row>
    <row r="459">
      <c r="D459" s="12">
        <v>419.0</v>
      </c>
      <c r="E459" s="13">
        <v>119.0</v>
      </c>
      <c r="F459" s="13">
        <v>6.0</v>
      </c>
      <c r="G459" s="13">
        <v>7.0</v>
      </c>
      <c r="H459" s="13">
        <v>2007.0</v>
      </c>
      <c r="I459" s="13" t="s">
        <v>80</v>
      </c>
      <c r="J459" s="13" t="s">
        <v>498</v>
      </c>
      <c r="K459" s="12"/>
    </row>
    <row r="460">
      <c r="D460" s="12">
        <v>420.0</v>
      </c>
      <c r="E460" s="13">
        <v>113.0</v>
      </c>
      <c r="F460" s="13">
        <v>11.0</v>
      </c>
      <c r="G460" s="13">
        <v>9.0</v>
      </c>
      <c r="H460" s="13">
        <v>2007.0</v>
      </c>
      <c r="I460" s="13" t="s">
        <v>76</v>
      </c>
      <c r="J460" s="13" t="s">
        <v>499</v>
      </c>
      <c r="K460" s="12"/>
    </row>
    <row r="461">
      <c r="D461" s="12">
        <v>421.0</v>
      </c>
      <c r="E461" s="13">
        <v>114.0</v>
      </c>
      <c r="F461" s="13">
        <v>15.0</v>
      </c>
      <c r="G461" s="13">
        <v>4.0</v>
      </c>
      <c r="H461" s="13">
        <v>2011.0</v>
      </c>
      <c r="I461" s="13" t="s">
        <v>80</v>
      </c>
      <c r="J461" s="13" t="s">
        <v>500</v>
      </c>
      <c r="K461" s="12"/>
    </row>
    <row r="462">
      <c r="D462" s="12">
        <v>422.0</v>
      </c>
      <c r="E462" s="13">
        <v>126.0</v>
      </c>
      <c r="F462" s="13">
        <v>28.0</v>
      </c>
      <c r="G462" s="13">
        <v>3.0</v>
      </c>
      <c r="H462" s="13">
        <v>2024.0</v>
      </c>
      <c r="I462" s="13" t="s">
        <v>76</v>
      </c>
      <c r="J462" s="13" t="s">
        <v>501</v>
      </c>
      <c r="K462" s="12"/>
    </row>
    <row r="463">
      <c r="D463" s="12">
        <v>423.0</v>
      </c>
      <c r="E463" s="13">
        <v>123.0</v>
      </c>
      <c r="F463" s="13">
        <v>22.0</v>
      </c>
      <c r="G463" s="13">
        <v>11.0</v>
      </c>
      <c r="H463" s="13">
        <v>2004.0</v>
      </c>
      <c r="I463" s="13" t="s">
        <v>80</v>
      </c>
      <c r="J463" s="13" t="s">
        <v>502</v>
      </c>
      <c r="K463" s="12"/>
    </row>
    <row r="464">
      <c r="D464" s="12">
        <v>424.0</v>
      </c>
      <c r="E464" s="13">
        <v>133.0</v>
      </c>
      <c r="F464" s="13">
        <v>13.0</v>
      </c>
      <c r="G464" s="13">
        <v>11.0</v>
      </c>
      <c r="H464" s="13">
        <v>2002.0</v>
      </c>
      <c r="I464" s="13" t="s">
        <v>76</v>
      </c>
      <c r="J464" s="13" t="s">
        <v>503</v>
      </c>
      <c r="K464" s="12"/>
    </row>
    <row r="465">
      <c r="D465" s="12">
        <v>425.0</v>
      </c>
      <c r="E465" s="13">
        <v>115.0</v>
      </c>
      <c r="F465" s="13">
        <v>7.0</v>
      </c>
      <c r="G465" s="13">
        <v>3.0</v>
      </c>
      <c r="H465" s="13">
        <v>2003.0</v>
      </c>
      <c r="I465" s="13" t="s">
        <v>80</v>
      </c>
      <c r="J465" s="13" t="s">
        <v>504</v>
      </c>
      <c r="K465" s="12"/>
    </row>
    <row r="466">
      <c r="D466" s="12">
        <v>426.0</v>
      </c>
      <c r="E466" s="13">
        <v>120.0</v>
      </c>
      <c r="F466" s="13">
        <v>11.0</v>
      </c>
      <c r="G466" s="13">
        <v>7.0</v>
      </c>
      <c r="H466" s="13">
        <v>2010.0</v>
      </c>
      <c r="I466" s="13" t="s">
        <v>76</v>
      </c>
      <c r="J466" s="13" t="s">
        <v>505</v>
      </c>
      <c r="K466" s="12"/>
    </row>
    <row r="467">
      <c r="D467" s="12">
        <v>427.0</v>
      </c>
      <c r="E467" s="13">
        <v>107.0</v>
      </c>
      <c r="F467" s="13">
        <v>24.0</v>
      </c>
      <c r="G467" s="13">
        <v>11.0</v>
      </c>
      <c r="H467" s="13">
        <v>2014.0</v>
      </c>
      <c r="I467" s="13" t="s">
        <v>80</v>
      </c>
      <c r="J467" s="13" t="s">
        <v>506</v>
      </c>
      <c r="K467" s="12"/>
    </row>
    <row r="468">
      <c r="D468" s="12">
        <v>428.0</v>
      </c>
      <c r="E468" s="13">
        <v>102.0</v>
      </c>
      <c r="F468" s="13">
        <v>19.0</v>
      </c>
      <c r="G468" s="13">
        <v>6.0</v>
      </c>
      <c r="H468" s="13">
        <v>2007.0</v>
      </c>
      <c r="I468" s="13" t="s">
        <v>76</v>
      </c>
      <c r="J468" s="13" t="s">
        <v>507</v>
      </c>
      <c r="K468" s="12"/>
    </row>
    <row r="469">
      <c r="D469" s="12">
        <v>429.0</v>
      </c>
      <c r="E469" s="13">
        <v>108.0</v>
      </c>
      <c r="F469" s="13">
        <v>2.0</v>
      </c>
      <c r="G469" s="13">
        <v>7.0</v>
      </c>
      <c r="H469" s="13">
        <v>2009.0</v>
      </c>
      <c r="I469" s="13" t="s">
        <v>80</v>
      </c>
      <c r="J469" s="13" t="s">
        <v>508</v>
      </c>
      <c r="K469" s="12"/>
    </row>
    <row r="470">
      <c r="D470" s="12">
        <v>430.0</v>
      </c>
      <c r="E470" s="13">
        <v>119.0</v>
      </c>
      <c r="F470" s="13">
        <v>28.0</v>
      </c>
      <c r="G470" s="13">
        <v>7.0</v>
      </c>
      <c r="H470" s="13">
        <v>2012.0</v>
      </c>
      <c r="I470" s="13" t="s">
        <v>76</v>
      </c>
      <c r="J470" s="13" t="s">
        <v>509</v>
      </c>
      <c r="K470" s="12"/>
    </row>
    <row r="471">
      <c r="D471" s="12">
        <v>431.0</v>
      </c>
    </row>
    <row r="473">
      <c r="E473" s="54" t="s">
        <v>510</v>
      </c>
      <c r="G473" s="6" t="s">
        <v>511</v>
      </c>
    </row>
    <row r="474">
      <c r="E474" s="55">
        <f>E40</f>
        <v>113</v>
      </c>
    </row>
    <row r="475">
      <c r="E475" s="55">
        <f>F40</f>
        <v>7</v>
      </c>
    </row>
    <row r="476">
      <c r="E476" s="55">
        <f>G40</f>
        <v>3</v>
      </c>
    </row>
    <row r="477">
      <c r="E477" s="55">
        <f>H40</f>
        <v>2004</v>
      </c>
    </row>
    <row r="478">
      <c r="E478" s="55" t="str">
        <f>I40</f>
        <v>h</v>
      </c>
    </row>
    <row r="479">
      <c r="E479" s="55" t="str">
        <f>J40</f>
        <v>a1</v>
      </c>
    </row>
    <row r="480">
      <c r="E480" s="55">
        <f>E41</f>
        <v>129</v>
      </c>
    </row>
    <row r="481">
      <c r="E481" s="55">
        <f>F41</f>
        <v>25</v>
      </c>
    </row>
    <row r="482">
      <c r="E482" s="55">
        <f>G41</f>
        <v>9</v>
      </c>
    </row>
    <row r="483">
      <c r="E483" s="55">
        <f>H41</f>
        <v>2011</v>
      </c>
    </row>
    <row r="484">
      <c r="E484" s="55" t="str">
        <f>I41</f>
        <v>h</v>
      </c>
    </row>
    <row r="485">
      <c r="E485" s="55" t="str">
        <f>J41</f>
        <v>a2</v>
      </c>
    </row>
    <row r="486">
      <c r="E486" s="55">
        <f>E42</f>
        <v>131</v>
      </c>
    </row>
    <row r="487">
      <c r="E487" s="55">
        <f>F42</f>
        <v>10</v>
      </c>
    </row>
    <row r="488">
      <c r="E488" s="55">
        <f>G42</f>
        <v>3</v>
      </c>
    </row>
    <row r="489">
      <c r="E489" s="55">
        <f>H42</f>
        <v>2003</v>
      </c>
    </row>
    <row r="490">
      <c r="E490" s="55" t="str">
        <f>I42</f>
        <v>m</v>
      </c>
    </row>
    <row r="491">
      <c r="E491" s="55" t="str">
        <f>J42</f>
        <v>a3</v>
      </c>
    </row>
    <row r="492">
      <c r="E492" s="55">
        <f>E43</f>
        <v>108</v>
      </c>
    </row>
    <row r="493">
      <c r="E493" s="55">
        <f>F43</f>
        <v>16</v>
      </c>
    </row>
    <row r="494">
      <c r="E494" s="55">
        <f>G43</f>
        <v>8</v>
      </c>
    </row>
    <row r="495">
      <c r="E495" s="55">
        <f>H43</f>
        <v>2023</v>
      </c>
    </row>
    <row r="496">
      <c r="E496" s="55" t="str">
        <f>I43</f>
        <v>h</v>
      </c>
    </row>
    <row r="497">
      <c r="E497" s="55" t="str">
        <f>J43</f>
        <v>a4</v>
      </c>
    </row>
    <row r="498">
      <c r="E498" s="55">
        <f>E44</f>
        <v>134</v>
      </c>
    </row>
    <row r="499">
      <c r="E499" s="55">
        <f>F44</f>
        <v>24</v>
      </c>
    </row>
    <row r="500">
      <c r="E500" s="55">
        <f>G44</f>
        <v>3</v>
      </c>
    </row>
    <row r="501">
      <c r="E501" s="55">
        <f>H44</f>
        <v>2018</v>
      </c>
    </row>
    <row r="502">
      <c r="E502" s="55" t="str">
        <f>I44</f>
        <v>m</v>
      </c>
    </row>
    <row r="503">
      <c r="E503" s="55" t="str">
        <f>J44</f>
        <v>a5</v>
      </c>
    </row>
    <row r="504">
      <c r="E504" s="55">
        <f>E45</f>
        <v>111</v>
      </c>
    </row>
    <row r="505">
      <c r="E505" s="55">
        <f>F45</f>
        <v>19</v>
      </c>
    </row>
    <row r="506">
      <c r="E506" s="55">
        <f>G45</f>
        <v>12</v>
      </c>
    </row>
    <row r="507">
      <c r="E507" s="55">
        <f>H45</f>
        <v>2014</v>
      </c>
    </row>
    <row r="508">
      <c r="E508" s="55" t="str">
        <f>I45</f>
        <v>h</v>
      </c>
    </row>
    <row r="509">
      <c r="E509" s="55" t="str">
        <f>J45</f>
        <v>a6</v>
      </c>
    </row>
    <row r="510">
      <c r="E510" s="55">
        <f>E46</f>
        <v>133</v>
      </c>
    </row>
    <row r="511">
      <c r="E511" s="55">
        <f>F46</f>
        <v>1</v>
      </c>
    </row>
    <row r="512">
      <c r="E512" s="55">
        <f>G46</f>
        <v>11</v>
      </c>
    </row>
    <row r="513">
      <c r="E513" s="55">
        <f>H46</f>
        <v>2006</v>
      </c>
    </row>
    <row r="514">
      <c r="E514" s="55" t="str">
        <f>I46</f>
        <v>m</v>
      </c>
    </row>
    <row r="515">
      <c r="E515" s="55" t="str">
        <f>J46</f>
        <v>a7</v>
      </c>
    </row>
    <row r="516">
      <c r="E516" s="55">
        <f>E47</f>
        <v>105</v>
      </c>
    </row>
    <row r="517">
      <c r="E517" s="55">
        <f>F47</f>
        <v>6</v>
      </c>
    </row>
    <row r="518">
      <c r="E518" s="55">
        <f>G47</f>
        <v>3</v>
      </c>
    </row>
    <row r="519">
      <c r="E519" s="55">
        <f>H47</f>
        <v>2013</v>
      </c>
    </row>
    <row r="520">
      <c r="E520" s="55" t="str">
        <f>I47</f>
        <v>h</v>
      </c>
    </row>
    <row r="521">
      <c r="E521" s="55" t="str">
        <f>J47</f>
        <v>a8</v>
      </c>
    </row>
    <row r="522">
      <c r="E522" s="55">
        <f>E48</f>
        <v>131</v>
      </c>
    </row>
    <row r="523">
      <c r="E523" s="55">
        <f>F48</f>
        <v>22</v>
      </c>
    </row>
    <row r="524">
      <c r="E524" s="55">
        <f>G48</f>
        <v>9</v>
      </c>
    </row>
    <row r="525">
      <c r="E525" s="55">
        <f>H48</f>
        <v>2021</v>
      </c>
    </row>
    <row r="526">
      <c r="E526" s="55" t="str">
        <f>I48</f>
        <v>m</v>
      </c>
    </row>
    <row r="527">
      <c r="E527" s="55" t="str">
        <f>J48</f>
        <v>a9</v>
      </c>
    </row>
    <row r="528">
      <c r="E528" s="55">
        <f>E49</f>
        <v>118</v>
      </c>
    </row>
    <row r="529">
      <c r="E529" s="55">
        <f>F49</f>
        <v>8</v>
      </c>
    </row>
    <row r="530">
      <c r="E530" s="55">
        <f>G49</f>
        <v>10</v>
      </c>
    </row>
    <row r="531">
      <c r="E531" s="55">
        <f>H49</f>
        <v>2019</v>
      </c>
    </row>
    <row r="532">
      <c r="E532" s="55" t="str">
        <f>I49</f>
        <v>h</v>
      </c>
    </row>
    <row r="533">
      <c r="E533" s="55" t="str">
        <f>J49</f>
        <v>a10</v>
      </c>
    </row>
    <row r="534">
      <c r="E534" s="55">
        <f>E50</f>
        <v>127</v>
      </c>
    </row>
    <row r="535">
      <c r="E535" s="55">
        <f>F50</f>
        <v>18</v>
      </c>
    </row>
    <row r="536">
      <c r="E536" s="55">
        <f>G50</f>
        <v>3</v>
      </c>
    </row>
    <row r="537">
      <c r="E537" s="55">
        <f>H50</f>
        <v>2002</v>
      </c>
    </row>
    <row r="538">
      <c r="E538" s="55" t="str">
        <f>I50</f>
        <v>m</v>
      </c>
    </row>
    <row r="539">
      <c r="E539" s="55" t="str">
        <f>J50</f>
        <v>a11</v>
      </c>
    </row>
    <row r="540">
      <c r="E540" s="55">
        <f>E51</f>
        <v>119</v>
      </c>
    </row>
    <row r="541">
      <c r="E541" s="55">
        <f>F51</f>
        <v>29</v>
      </c>
    </row>
    <row r="542">
      <c r="E542" s="55">
        <f>G51</f>
        <v>7</v>
      </c>
    </row>
    <row r="543">
      <c r="E543" s="55">
        <f>H51</f>
        <v>2024</v>
      </c>
    </row>
    <row r="544">
      <c r="E544" s="55" t="str">
        <f>I51</f>
        <v>h</v>
      </c>
    </row>
    <row r="545">
      <c r="E545" s="55" t="str">
        <f>J51</f>
        <v>a12</v>
      </c>
    </row>
    <row r="546">
      <c r="E546" s="55">
        <f>E52</f>
        <v>116</v>
      </c>
    </row>
    <row r="547">
      <c r="E547" s="55">
        <f>F52</f>
        <v>23</v>
      </c>
    </row>
    <row r="548">
      <c r="E548" s="55">
        <f>G52</f>
        <v>10</v>
      </c>
    </row>
    <row r="549">
      <c r="E549" s="55">
        <f>H52</f>
        <v>2018</v>
      </c>
    </row>
    <row r="550">
      <c r="E550" s="55" t="str">
        <f>I52</f>
        <v>h</v>
      </c>
    </row>
    <row r="551">
      <c r="E551" s="55" t="str">
        <f>J52</f>
        <v>a13</v>
      </c>
    </row>
    <row r="552">
      <c r="E552" s="55">
        <f>E53</f>
        <v>128</v>
      </c>
    </row>
    <row r="553">
      <c r="E553" s="55">
        <f>F53</f>
        <v>25</v>
      </c>
    </row>
    <row r="554">
      <c r="E554" s="55">
        <f>G53</f>
        <v>3</v>
      </c>
    </row>
    <row r="555">
      <c r="E555" s="55">
        <f>H53</f>
        <v>2017</v>
      </c>
    </row>
    <row r="556">
      <c r="E556" s="55" t="str">
        <f>I53</f>
        <v>m</v>
      </c>
    </row>
    <row r="557">
      <c r="E557" s="55" t="str">
        <f>J53</f>
        <v>a14</v>
      </c>
    </row>
    <row r="558">
      <c r="E558" s="55">
        <f>E54</f>
        <v>102</v>
      </c>
    </row>
    <row r="559">
      <c r="E559" s="55">
        <f>F54</f>
        <v>13</v>
      </c>
    </row>
    <row r="560">
      <c r="E560" s="55">
        <f>G54</f>
        <v>9</v>
      </c>
    </row>
    <row r="561">
      <c r="E561" s="55">
        <f>H54</f>
        <v>2008</v>
      </c>
    </row>
    <row r="562">
      <c r="E562" s="55" t="str">
        <f>I54</f>
        <v>h</v>
      </c>
    </row>
    <row r="563">
      <c r="E563" s="55" t="str">
        <f>J54</f>
        <v>a15</v>
      </c>
    </row>
    <row r="564">
      <c r="E564" s="55">
        <f>E55</f>
        <v>116</v>
      </c>
    </row>
    <row r="565">
      <c r="E565" s="55">
        <f>F55</f>
        <v>31</v>
      </c>
    </row>
    <row r="566">
      <c r="E566" s="55">
        <f>G55</f>
        <v>3</v>
      </c>
    </row>
    <row r="567">
      <c r="E567" s="55">
        <f>H55</f>
        <v>2015</v>
      </c>
    </row>
    <row r="568">
      <c r="E568" s="55" t="str">
        <f>I55</f>
        <v>m</v>
      </c>
    </row>
    <row r="569">
      <c r="E569" s="55" t="str">
        <f>J55</f>
        <v>a16</v>
      </c>
    </row>
    <row r="570">
      <c r="E570" s="55">
        <f>E56</f>
        <v>107</v>
      </c>
    </row>
    <row r="571">
      <c r="E571" s="55">
        <f>F56</f>
        <v>12</v>
      </c>
    </row>
    <row r="572">
      <c r="E572" s="55">
        <f>G56</f>
        <v>5</v>
      </c>
    </row>
    <row r="573">
      <c r="E573" s="55">
        <f>H56</f>
        <v>2013</v>
      </c>
    </row>
    <row r="574">
      <c r="E574" s="55" t="str">
        <f>I56</f>
        <v>h</v>
      </c>
    </row>
    <row r="575">
      <c r="E575" s="55" t="str">
        <f>J56</f>
        <v>a17</v>
      </c>
    </row>
    <row r="576">
      <c r="E576" s="55">
        <f>E57</f>
        <v>103</v>
      </c>
    </row>
    <row r="577">
      <c r="E577" s="55">
        <f>F57</f>
        <v>29</v>
      </c>
    </row>
    <row r="578">
      <c r="E578" s="55">
        <f>G57</f>
        <v>3</v>
      </c>
    </row>
    <row r="579">
      <c r="E579" s="55">
        <f>H57</f>
        <v>2002</v>
      </c>
    </row>
    <row r="580">
      <c r="E580" s="55" t="str">
        <f>I57</f>
        <v>h</v>
      </c>
    </row>
    <row r="581">
      <c r="E581" s="55" t="str">
        <f>J57</f>
        <v>a18</v>
      </c>
    </row>
    <row r="582">
      <c r="E582" s="55">
        <f>E58</f>
        <v>106</v>
      </c>
    </row>
    <row r="583">
      <c r="E583" s="55">
        <f>F58</f>
        <v>26</v>
      </c>
    </row>
    <row r="584">
      <c r="E584" s="55">
        <f>G58</f>
        <v>3</v>
      </c>
    </row>
    <row r="585">
      <c r="E585" s="55">
        <f>H58</f>
        <v>2006</v>
      </c>
    </row>
    <row r="586">
      <c r="E586" s="55" t="str">
        <f>I58</f>
        <v>h</v>
      </c>
    </row>
    <row r="587">
      <c r="E587" s="55" t="str">
        <f>J58</f>
        <v>a19</v>
      </c>
    </row>
    <row r="588">
      <c r="E588" s="55">
        <f>E59</f>
        <v>109</v>
      </c>
    </row>
    <row r="589">
      <c r="E589" s="55">
        <f>F59</f>
        <v>5</v>
      </c>
    </row>
    <row r="590">
      <c r="E590" s="55">
        <f>G59</f>
        <v>3</v>
      </c>
    </row>
    <row r="591">
      <c r="E591" s="55">
        <f>H59</f>
        <v>2022</v>
      </c>
    </row>
    <row r="592">
      <c r="E592" s="55" t="str">
        <f>I59</f>
        <v>m</v>
      </c>
    </row>
    <row r="593">
      <c r="E593" s="55" t="str">
        <f>J59</f>
        <v>a20</v>
      </c>
    </row>
    <row r="594">
      <c r="E594" s="55">
        <f>E60</f>
        <v>126</v>
      </c>
    </row>
    <row r="595">
      <c r="E595" s="55">
        <f>F60</f>
        <v>26</v>
      </c>
    </row>
    <row r="596">
      <c r="E596" s="55">
        <f>G60</f>
        <v>2</v>
      </c>
    </row>
    <row r="597">
      <c r="E597" s="55">
        <f>H60</f>
        <v>2018</v>
      </c>
    </row>
    <row r="598">
      <c r="E598" s="55" t="str">
        <f>I60</f>
        <v>m</v>
      </c>
    </row>
    <row r="599">
      <c r="E599" s="55" t="str">
        <f>J60</f>
        <v>a21</v>
      </c>
    </row>
    <row r="600">
      <c r="E600" s="55">
        <f>E61</f>
        <v>131</v>
      </c>
    </row>
    <row r="601">
      <c r="E601" s="55">
        <f>F61</f>
        <v>1</v>
      </c>
    </row>
    <row r="602">
      <c r="E602" s="55">
        <f>G61</f>
        <v>3</v>
      </c>
    </row>
    <row r="603">
      <c r="E603" s="55">
        <f>H61</f>
        <v>2008</v>
      </c>
    </row>
    <row r="604">
      <c r="E604" s="55" t="str">
        <f>I61</f>
        <v>h</v>
      </c>
    </row>
    <row r="605">
      <c r="E605" s="55" t="str">
        <f>J61</f>
        <v>a22</v>
      </c>
    </row>
    <row r="606">
      <c r="E606" s="55">
        <f>E62</f>
        <v>124</v>
      </c>
    </row>
    <row r="607">
      <c r="E607" s="55">
        <f>F62</f>
        <v>3</v>
      </c>
    </row>
    <row r="608">
      <c r="E608" s="55">
        <f>G62</f>
        <v>10</v>
      </c>
    </row>
    <row r="609">
      <c r="E609" s="55">
        <f>H62</f>
        <v>2002</v>
      </c>
    </row>
    <row r="610">
      <c r="E610" s="55" t="str">
        <f>I62</f>
        <v>h</v>
      </c>
    </row>
    <row r="611">
      <c r="E611" s="55" t="str">
        <f>J62</f>
        <v>a23</v>
      </c>
    </row>
    <row r="612">
      <c r="E612" s="55">
        <f>E63</f>
        <v>131</v>
      </c>
    </row>
    <row r="613">
      <c r="E613" s="55">
        <f>F63</f>
        <v>22</v>
      </c>
    </row>
    <row r="614">
      <c r="E614" s="55">
        <f>G63</f>
        <v>3</v>
      </c>
    </row>
    <row r="615">
      <c r="E615" s="55">
        <f>H63</f>
        <v>2016</v>
      </c>
    </row>
    <row r="616">
      <c r="E616" s="55" t="str">
        <f>I63</f>
        <v>m</v>
      </c>
    </row>
    <row r="617">
      <c r="E617" s="55" t="str">
        <f>J63</f>
        <v>a24</v>
      </c>
    </row>
    <row r="618">
      <c r="E618" s="55">
        <f>E64</f>
        <v>118</v>
      </c>
    </row>
    <row r="619">
      <c r="E619" s="55">
        <f>F64</f>
        <v>5</v>
      </c>
    </row>
    <row r="620">
      <c r="E620" s="55">
        <f>G64</f>
        <v>9</v>
      </c>
    </row>
    <row r="621">
      <c r="E621" s="55">
        <f>H64</f>
        <v>2001</v>
      </c>
    </row>
    <row r="622">
      <c r="E622" s="55" t="str">
        <f>I64</f>
        <v>h</v>
      </c>
    </row>
    <row r="623">
      <c r="E623" s="55" t="str">
        <f>J64</f>
        <v>a25</v>
      </c>
    </row>
    <row r="624">
      <c r="E624" s="55">
        <f>E65</f>
        <v>109</v>
      </c>
    </row>
    <row r="625">
      <c r="E625" s="55">
        <f>F65</f>
        <v>12</v>
      </c>
    </row>
    <row r="626">
      <c r="E626" s="55">
        <f>G65</f>
        <v>3</v>
      </c>
    </row>
    <row r="627">
      <c r="E627" s="55">
        <f>H65</f>
        <v>2002</v>
      </c>
    </row>
    <row r="628">
      <c r="E628" s="55" t="str">
        <f>I65</f>
        <v>m</v>
      </c>
    </row>
    <row r="629">
      <c r="E629" s="55" t="str">
        <f>J65</f>
        <v>a26</v>
      </c>
    </row>
    <row r="630">
      <c r="E630" s="55">
        <f>E66</f>
        <v>114</v>
      </c>
    </row>
    <row r="631">
      <c r="E631" s="55">
        <f>F66</f>
        <v>16</v>
      </c>
    </row>
    <row r="632">
      <c r="E632" s="55">
        <f>G66</f>
        <v>4</v>
      </c>
    </row>
    <row r="633">
      <c r="E633" s="55">
        <f>H66</f>
        <v>2020</v>
      </c>
    </row>
    <row r="634">
      <c r="E634" s="55" t="str">
        <f>I66</f>
        <v>h</v>
      </c>
    </row>
    <row r="635">
      <c r="E635" s="55" t="str">
        <f>J66</f>
        <v>a27</v>
      </c>
    </row>
    <row r="636">
      <c r="E636" s="55">
        <f>E67</f>
        <v>101</v>
      </c>
    </row>
    <row r="637">
      <c r="E637" s="55">
        <f>F67</f>
        <v>13</v>
      </c>
    </row>
    <row r="638">
      <c r="E638" s="55">
        <f>G67</f>
        <v>3</v>
      </c>
    </row>
    <row r="639">
      <c r="E639" s="55">
        <f>H67</f>
        <v>2008</v>
      </c>
    </row>
    <row r="640">
      <c r="E640" s="55" t="str">
        <f>I67</f>
        <v>m</v>
      </c>
    </row>
    <row r="641">
      <c r="E641" s="55" t="str">
        <f>J67</f>
        <v>a28</v>
      </c>
    </row>
    <row r="642">
      <c r="E642" s="55">
        <f>E68</f>
        <v>129</v>
      </c>
    </row>
    <row r="643">
      <c r="E643" s="55">
        <f>F68</f>
        <v>12</v>
      </c>
    </row>
    <row r="644">
      <c r="E644" s="55">
        <f>G68</f>
        <v>1</v>
      </c>
    </row>
    <row r="645">
      <c r="E645" s="55">
        <f>H68</f>
        <v>2013</v>
      </c>
    </row>
    <row r="646">
      <c r="E646" s="55" t="str">
        <f>I68</f>
        <v>h</v>
      </c>
    </row>
    <row r="647">
      <c r="E647" s="55" t="str">
        <f>J68</f>
        <v>a29</v>
      </c>
    </row>
    <row r="648">
      <c r="E648" s="55">
        <f>E69</f>
        <v>116</v>
      </c>
    </row>
    <row r="649">
      <c r="E649" s="55">
        <f>F69</f>
        <v>18</v>
      </c>
    </row>
    <row r="650">
      <c r="E650" s="55">
        <f>G69</f>
        <v>3</v>
      </c>
    </row>
    <row r="651">
      <c r="E651" s="55">
        <f>H69</f>
        <v>2009</v>
      </c>
    </row>
    <row r="652">
      <c r="E652" s="55" t="str">
        <f>I69</f>
        <v>m</v>
      </c>
    </row>
    <row r="653">
      <c r="E653" s="55" t="str">
        <f>J69</f>
        <v>a30</v>
      </c>
    </row>
    <row r="654">
      <c r="E654" s="55">
        <f>E70</f>
        <v>120</v>
      </c>
    </row>
    <row r="655">
      <c r="E655" s="55">
        <f>F70</f>
        <v>22</v>
      </c>
    </row>
    <row r="656">
      <c r="E656" s="55">
        <f>G70</f>
        <v>11</v>
      </c>
    </row>
    <row r="657">
      <c r="E657" s="55">
        <f>H70</f>
        <v>2000</v>
      </c>
    </row>
    <row r="658">
      <c r="E658" s="55" t="str">
        <f>I70</f>
        <v>h</v>
      </c>
    </row>
    <row r="659">
      <c r="E659" s="55" t="str">
        <f>J70</f>
        <v>a31</v>
      </c>
    </row>
    <row r="660">
      <c r="E660" s="55">
        <f>E71</f>
        <v>112</v>
      </c>
    </row>
    <row r="661">
      <c r="E661" s="55">
        <f>F71</f>
        <v>13</v>
      </c>
    </row>
    <row r="662">
      <c r="E662" s="55">
        <f>G71</f>
        <v>3</v>
      </c>
    </row>
    <row r="663">
      <c r="E663" s="55">
        <f>H71</f>
        <v>2024</v>
      </c>
    </row>
    <row r="664">
      <c r="E664" s="55" t="str">
        <f>I71</f>
        <v>m</v>
      </c>
    </row>
    <row r="665">
      <c r="E665" s="55" t="str">
        <f>J71</f>
        <v>a32</v>
      </c>
    </row>
    <row r="666">
      <c r="E666" s="55">
        <f>E72</f>
        <v>116</v>
      </c>
    </row>
    <row r="667">
      <c r="E667" s="55">
        <f>F72</f>
        <v>29</v>
      </c>
    </row>
    <row r="668">
      <c r="E668" s="55">
        <f>G72</f>
        <v>1</v>
      </c>
    </row>
    <row r="669">
      <c r="E669" s="55">
        <f>H72</f>
        <v>2021</v>
      </c>
    </row>
    <row r="670">
      <c r="E670" s="55" t="str">
        <f>I72</f>
        <v>h</v>
      </c>
    </row>
    <row r="671">
      <c r="E671" s="55" t="str">
        <f>J72</f>
        <v>a33</v>
      </c>
    </row>
    <row r="672">
      <c r="E672" s="55">
        <f>E73</f>
        <v>123</v>
      </c>
    </row>
    <row r="673">
      <c r="E673" s="55">
        <f>F73</f>
        <v>13</v>
      </c>
    </row>
    <row r="674">
      <c r="E674" s="55">
        <f>G73</f>
        <v>3</v>
      </c>
    </row>
    <row r="675">
      <c r="E675" s="55">
        <f>H73</f>
        <v>2008</v>
      </c>
    </row>
    <row r="676">
      <c r="E676" s="55" t="str">
        <f>I73</f>
        <v>m</v>
      </c>
    </row>
    <row r="677">
      <c r="E677" s="55" t="str">
        <f>J73</f>
        <v>a34</v>
      </c>
    </row>
    <row r="678">
      <c r="E678" s="55">
        <f>E74</f>
        <v>108</v>
      </c>
    </row>
    <row r="679">
      <c r="E679" s="55">
        <f>F74</f>
        <v>3</v>
      </c>
    </row>
    <row r="680">
      <c r="E680" s="55">
        <f>G74</f>
        <v>12</v>
      </c>
    </row>
    <row r="681">
      <c r="E681" s="55">
        <f>H74</f>
        <v>2015</v>
      </c>
    </row>
    <row r="682">
      <c r="E682" s="55" t="str">
        <f>I74</f>
        <v>h</v>
      </c>
    </row>
    <row r="683">
      <c r="E683" s="55" t="str">
        <f>J74</f>
        <v>a35</v>
      </c>
    </row>
    <row r="684">
      <c r="E684" s="55">
        <f>E75</f>
        <v>125</v>
      </c>
    </row>
    <row r="685">
      <c r="E685" s="55">
        <f>F75</f>
        <v>21</v>
      </c>
    </row>
    <row r="686">
      <c r="E686" s="55">
        <f>G75</f>
        <v>3</v>
      </c>
    </row>
    <row r="687">
      <c r="E687" s="55">
        <f>H75</f>
        <v>2016</v>
      </c>
    </row>
    <row r="688">
      <c r="E688" s="55" t="str">
        <f>I75</f>
        <v>m</v>
      </c>
    </row>
    <row r="689">
      <c r="E689" s="55" t="str">
        <f>J75</f>
        <v>a36</v>
      </c>
    </row>
    <row r="690">
      <c r="E690" s="55">
        <f>E76</f>
        <v>111</v>
      </c>
    </row>
    <row r="691">
      <c r="E691" s="55">
        <f>F76</f>
        <v>27</v>
      </c>
    </row>
    <row r="692">
      <c r="E692" s="55">
        <f>G76</f>
        <v>6</v>
      </c>
    </row>
    <row r="693">
      <c r="E693" s="55">
        <f>H76</f>
        <v>2004</v>
      </c>
    </row>
    <row r="694">
      <c r="E694" s="55" t="str">
        <f>I76</f>
        <v>h</v>
      </c>
    </row>
    <row r="695">
      <c r="E695" s="55" t="str">
        <f>J76</f>
        <v>a37</v>
      </c>
    </row>
    <row r="696">
      <c r="E696" s="55">
        <f>E77</f>
        <v>128</v>
      </c>
    </row>
    <row r="697">
      <c r="E697" s="55">
        <f>F77</f>
        <v>23</v>
      </c>
    </row>
    <row r="698">
      <c r="E698" s="55">
        <f>G77</f>
        <v>3</v>
      </c>
    </row>
    <row r="699">
      <c r="E699" s="55">
        <f>H77</f>
        <v>2006</v>
      </c>
    </row>
    <row r="700">
      <c r="E700" s="55" t="str">
        <f>I77</f>
        <v>h</v>
      </c>
    </row>
    <row r="701">
      <c r="E701" s="55" t="str">
        <f>J77</f>
        <v>a38</v>
      </c>
    </row>
    <row r="702">
      <c r="E702" s="55">
        <f>E78</f>
        <v>116</v>
      </c>
    </row>
    <row r="703">
      <c r="E703" s="55">
        <f>F78</f>
        <v>1</v>
      </c>
    </row>
    <row r="704">
      <c r="E704" s="55">
        <f>G78</f>
        <v>9</v>
      </c>
    </row>
    <row r="705">
      <c r="E705" s="55">
        <f>H78</f>
        <v>2003</v>
      </c>
    </row>
    <row r="706">
      <c r="E706" s="55" t="str">
        <f>I78</f>
        <v>m</v>
      </c>
    </row>
    <row r="707">
      <c r="E707" s="55" t="str">
        <f>J78</f>
        <v>a39</v>
      </c>
    </row>
    <row r="708">
      <c r="E708" s="55">
        <f>E79</f>
        <v>120</v>
      </c>
    </row>
    <row r="709">
      <c r="E709" s="55">
        <f>F79</f>
        <v>11</v>
      </c>
    </row>
    <row r="710">
      <c r="E710" s="55">
        <f>G79</f>
        <v>3</v>
      </c>
    </row>
    <row r="711">
      <c r="E711" s="55">
        <f>H79</f>
        <v>2000</v>
      </c>
    </row>
    <row r="712">
      <c r="E712" s="55" t="str">
        <f>I79</f>
        <v>h</v>
      </c>
    </row>
    <row r="713">
      <c r="E713" s="55" t="str">
        <f>J79</f>
        <v>a40</v>
      </c>
    </row>
    <row r="714">
      <c r="E714" s="55">
        <f>E80</f>
        <v>112</v>
      </c>
    </row>
    <row r="715">
      <c r="E715" s="55">
        <f>F80</f>
        <v>18</v>
      </c>
    </row>
    <row r="716">
      <c r="E716" s="55">
        <f>G80</f>
        <v>9</v>
      </c>
    </row>
    <row r="717">
      <c r="E717" s="55">
        <f>H80</f>
        <v>2016</v>
      </c>
    </row>
    <row r="718">
      <c r="E718" s="55" t="str">
        <f>I80</f>
        <v>m</v>
      </c>
    </row>
    <row r="719">
      <c r="E719" s="55" t="str">
        <f>J80</f>
        <v>a41</v>
      </c>
    </row>
    <row r="720">
      <c r="E720" s="55">
        <f>E81</f>
        <v>119</v>
      </c>
    </row>
    <row r="721">
      <c r="E721" s="55">
        <f>F81</f>
        <v>21</v>
      </c>
    </row>
    <row r="722">
      <c r="E722" s="55">
        <f>G81</f>
        <v>3</v>
      </c>
    </row>
    <row r="723">
      <c r="E723" s="55">
        <f>H81</f>
        <v>2015</v>
      </c>
    </row>
    <row r="724">
      <c r="E724" s="55" t="str">
        <f>I81</f>
        <v>h</v>
      </c>
    </row>
    <row r="725">
      <c r="E725" s="55" t="str">
        <f>J81</f>
        <v>a42</v>
      </c>
    </row>
    <row r="726">
      <c r="E726" s="55">
        <f>E82</f>
        <v>100</v>
      </c>
    </row>
    <row r="727">
      <c r="E727" s="55">
        <f>F82</f>
        <v>14</v>
      </c>
    </row>
    <row r="728">
      <c r="E728" s="55">
        <f>G82</f>
        <v>8</v>
      </c>
    </row>
    <row r="729">
      <c r="E729" s="55">
        <f>H82</f>
        <v>2013</v>
      </c>
    </row>
    <row r="730">
      <c r="E730" s="55" t="str">
        <f>I82</f>
        <v>m</v>
      </c>
    </row>
    <row r="731">
      <c r="E731" s="55" t="str">
        <f>J82</f>
        <v>a43</v>
      </c>
    </row>
    <row r="732">
      <c r="E732" s="55">
        <f>E83</f>
        <v>115</v>
      </c>
    </row>
    <row r="733">
      <c r="E733" s="55">
        <f>F83</f>
        <v>29</v>
      </c>
    </row>
    <row r="734">
      <c r="E734" s="55">
        <f>G83</f>
        <v>3</v>
      </c>
    </row>
    <row r="735">
      <c r="E735" s="55">
        <f>H83</f>
        <v>2021</v>
      </c>
    </row>
    <row r="736">
      <c r="E736" s="55" t="str">
        <f>I83</f>
        <v>h</v>
      </c>
    </row>
    <row r="737">
      <c r="E737" s="55" t="str">
        <f>J83</f>
        <v>a44</v>
      </c>
    </row>
    <row r="738">
      <c r="E738" s="55">
        <f>E84</f>
        <v>102</v>
      </c>
    </row>
    <row r="739">
      <c r="E739" s="55">
        <f>F84</f>
        <v>20</v>
      </c>
    </row>
    <row r="740">
      <c r="E740" s="55">
        <f>G84</f>
        <v>12</v>
      </c>
    </row>
    <row r="741">
      <c r="E741" s="55">
        <f>H84</f>
        <v>2022</v>
      </c>
    </row>
    <row r="742">
      <c r="E742" s="55" t="str">
        <f>I84</f>
        <v>m</v>
      </c>
    </row>
    <row r="743">
      <c r="E743" s="55" t="str">
        <f>J84</f>
        <v>a45</v>
      </c>
    </row>
    <row r="744">
      <c r="E744" s="55">
        <f>E85</f>
        <v>133</v>
      </c>
    </row>
    <row r="745">
      <c r="E745" s="55">
        <f>F85</f>
        <v>20</v>
      </c>
    </row>
    <row r="746">
      <c r="E746" s="55">
        <f>G85</f>
        <v>3</v>
      </c>
    </row>
    <row r="747">
      <c r="E747" s="55">
        <f>H85</f>
        <v>2003</v>
      </c>
    </row>
    <row r="748">
      <c r="E748" s="55" t="str">
        <f>I85</f>
        <v>h</v>
      </c>
    </row>
    <row r="749">
      <c r="E749" s="55" t="str">
        <f>J85</f>
        <v>a46</v>
      </c>
    </row>
    <row r="750">
      <c r="E750" s="55">
        <f>E86</f>
        <v>101</v>
      </c>
    </row>
    <row r="751">
      <c r="E751" s="55">
        <f>F86</f>
        <v>23</v>
      </c>
    </row>
    <row r="752">
      <c r="E752" s="55">
        <f>G86</f>
        <v>4</v>
      </c>
    </row>
    <row r="753">
      <c r="E753" s="55">
        <f>H86</f>
        <v>2001</v>
      </c>
    </row>
    <row r="754">
      <c r="E754" s="55" t="str">
        <f>I86</f>
        <v>m</v>
      </c>
    </row>
    <row r="755">
      <c r="E755" s="55" t="str">
        <f>J86</f>
        <v>a47</v>
      </c>
    </row>
    <row r="756">
      <c r="E756" s="55">
        <f>E87</f>
        <v>120</v>
      </c>
    </row>
    <row r="757">
      <c r="E757" s="55">
        <f>F87</f>
        <v>31</v>
      </c>
    </row>
    <row r="758">
      <c r="E758" s="55">
        <f>G87</f>
        <v>3</v>
      </c>
    </row>
    <row r="759">
      <c r="E759" s="55">
        <f>H87</f>
        <v>2016</v>
      </c>
    </row>
    <row r="760">
      <c r="E760" s="55" t="str">
        <f>I87</f>
        <v>h</v>
      </c>
    </row>
    <row r="761">
      <c r="E761" s="55" t="str">
        <f>J87</f>
        <v>a48</v>
      </c>
    </row>
    <row r="762">
      <c r="E762" s="55">
        <f>E88</f>
        <v>115</v>
      </c>
    </row>
    <row r="763">
      <c r="E763" s="55">
        <f>F88</f>
        <v>22</v>
      </c>
    </row>
    <row r="764">
      <c r="E764" s="55">
        <f>G88</f>
        <v>12</v>
      </c>
    </row>
    <row r="765">
      <c r="E765" s="55">
        <f>H88</f>
        <v>2013</v>
      </c>
    </row>
    <row r="766">
      <c r="E766" s="55" t="str">
        <f>I88</f>
        <v>h</v>
      </c>
    </row>
    <row r="767">
      <c r="E767" s="55" t="str">
        <f>J88</f>
        <v>a49</v>
      </c>
    </row>
    <row r="768">
      <c r="E768" s="55">
        <f>E89</f>
        <v>117</v>
      </c>
    </row>
    <row r="769">
      <c r="E769" s="55">
        <f>F89</f>
        <v>14</v>
      </c>
    </row>
    <row r="770">
      <c r="E770" s="55">
        <f>G89</f>
        <v>3</v>
      </c>
    </row>
    <row r="771">
      <c r="E771" s="55">
        <f>H89</f>
        <v>2020</v>
      </c>
    </row>
    <row r="772">
      <c r="E772" s="55" t="str">
        <f>I89</f>
        <v>m</v>
      </c>
    </row>
    <row r="773">
      <c r="E773" s="55" t="str">
        <f>J89</f>
        <v>a50</v>
      </c>
    </row>
    <row r="774">
      <c r="E774" s="55">
        <f>E90</f>
        <v>130</v>
      </c>
    </row>
    <row r="775">
      <c r="E775" s="55">
        <f>F90</f>
        <v>28</v>
      </c>
    </row>
    <row r="776">
      <c r="E776" s="55">
        <f>G90</f>
        <v>6</v>
      </c>
    </row>
    <row r="777">
      <c r="E777" s="55">
        <f>H90</f>
        <v>2011</v>
      </c>
    </row>
    <row r="778">
      <c r="E778" s="55" t="str">
        <f>I90</f>
        <v>h</v>
      </c>
    </row>
    <row r="779">
      <c r="E779" s="55" t="str">
        <f>J90</f>
        <v>a51</v>
      </c>
    </row>
    <row r="780">
      <c r="E780" s="55">
        <f>E91</f>
        <v>102</v>
      </c>
    </row>
    <row r="781">
      <c r="E781" s="55">
        <f>F91</f>
        <v>11</v>
      </c>
    </row>
    <row r="782">
      <c r="E782" s="55">
        <f>G91</f>
        <v>3</v>
      </c>
    </row>
    <row r="783">
      <c r="E783" s="55">
        <f>H91</f>
        <v>2011</v>
      </c>
    </row>
    <row r="784">
      <c r="E784" s="55" t="str">
        <f>I91</f>
        <v>m</v>
      </c>
    </row>
    <row r="785">
      <c r="E785" s="55" t="str">
        <f>J91</f>
        <v>a52</v>
      </c>
    </row>
    <row r="786">
      <c r="E786" s="55">
        <f>E92</f>
        <v>110</v>
      </c>
    </row>
    <row r="787">
      <c r="E787" s="55">
        <f>F92</f>
        <v>3</v>
      </c>
    </row>
    <row r="788">
      <c r="E788" s="55">
        <f>G92</f>
        <v>9</v>
      </c>
    </row>
    <row r="789">
      <c r="E789" s="55">
        <f>H92</f>
        <v>2005</v>
      </c>
    </row>
    <row r="790">
      <c r="E790" s="55" t="str">
        <f>I92</f>
        <v>h</v>
      </c>
    </row>
    <row r="791">
      <c r="E791" s="55" t="str">
        <f>J92</f>
        <v>a53</v>
      </c>
    </row>
    <row r="792">
      <c r="E792" s="55">
        <f>E93</f>
        <v>108</v>
      </c>
    </row>
    <row r="793">
      <c r="E793" s="55">
        <f>F93</f>
        <v>16</v>
      </c>
    </row>
    <row r="794">
      <c r="E794" s="55">
        <f>G93</f>
        <v>3</v>
      </c>
    </row>
    <row r="795">
      <c r="E795" s="55">
        <f>H93</f>
        <v>2023</v>
      </c>
    </row>
    <row r="796">
      <c r="E796" s="55" t="str">
        <f>I93</f>
        <v>h</v>
      </c>
    </row>
    <row r="797">
      <c r="E797" s="55" t="str">
        <f>J93</f>
        <v>a54</v>
      </c>
    </row>
    <row r="798">
      <c r="E798" s="55">
        <f>E94</f>
        <v>110</v>
      </c>
    </row>
    <row r="799">
      <c r="E799" s="55">
        <f>F94</f>
        <v>19</v>
      </c>
    </row>
    <row r="800">
      <c r="E800" s="55">
        <f>G94</f>
        <v>3</v>
      </c>
    </row>
    <row r="801">
      <c r="E801" s="55">
        <f>H94</f>
        <v>2000</v>
      </c>
    </row>
    <row r="802">
      <c r="E802" s="55" t="str">
        <f>I94</f>
        <v>h</v>
      </c>
    </row>
    <row r="803">
      <c r="E803" s="55" t="str">
        <f>J94</f>
        <v>a55</v>
      </c>
    </row>
    <row r="804">
      <c r="E804" s="55">
        <f>E95</f>
        <v>113</v>
      </c>
    </row>
    <row r="805">
      <c r="E805" s="55">
        <f>F95</f>
        <v>16</v>
      </c>
    </row>
    <row r="806">
      <c r="E806" s="55">
        <f>G95</f>
        <v>3</v>
      </c>
    </row>
    <row r="807">
      <c r="E807" s="55">
        <f>H95</f>
        <v>2003</v>
      </c>
    </row>
    <row r="808">
      <c r="E808" s="55" t="str">
        <f>I95</f>
        <v>m</v>
      </c>
    </row>
    <row r="809">
      <c r="E809" s="55" t="str">
        <f>J95</f>
        <v>a56</v>
      </c>
    </row>
    <row r="810">
      <c r="E810" s="55">
        <f>E96</f>
        <v>103</v>
      </c>
    </row>
    <row r="811">
      <c r="E811" s="55">
        <f>F96</f>
        <v>26</v>
      </c>
    </row>
    <row r="812">
      <c r="E812" s="55">
        <f>G96</f>
        <v>3</v>
      </c>
    </row>
    <row r="813">
      <c r="E813" s="55">
        <f>H96</f>
        <v>2003</v>
      </c>
    </row>
    <row r="814">
      <c r="E814" s="55" t="str">
        <f>I96</f>
        <v>m</v>
      </c>
    </row>
    <row r="815">
      <c r="E815" s="55" t="str">
        <f>J96</f>
        <v>a57</v>
      </c>
    </row>
    <row r="816">
      <c r="E816" s="55">
        <f>E97</f>
        <v>111</v>
      </c>
    </row>
    <row r="817">
      <c r="E817" s="55">
        <f>F97</f>
        <v>9</v>
      </c>
    </row>
    <row r="818">
      <c r="E818" s="55">
        <f>G97</f>
        <v>3</v>
      </c>
    </row>
    <row r="819">
      <c r="E819" s="55">
        <f>H97</f>
        <v>2020</v>
      </c>
    </row>
    <row r="820">
      <c r="E820" s="55" t="str">
        <f>I97</f>
        <v>h</v>
      </c>
    </row>
    <row r="821">
      <c r="E821" s="55" t="str">
        <f>J97</f>
        <v>a58</v>
      </c>
    </row>
    <row r="822">
      <c r="E822" s="55">
        <f>E98</f>
        <v>126</v>
      </c>
    </row>
    <row r="823">
      <c r="E823" s="55">
        <f>F98</f>
        <v>5</v>
      </c>
    </row>
    <row r="824">
      <c r="E824" s="55">
        <f>G98</f>
        <v>3</v>
      </c>
    </row>
    <row r="825">
      <c r="E825" s="55">
        <f>H98</f>
        <v>2001</v>
      </c>
    </row>
    <row r="826">
      <c r="E826" s="55" t="str">
        <f>I98</f>
        <v>h</v>
      </c>
    </row>
    <row r="827">
      <c r="E827" s="55" t="str">
        <f>J98</f>
        <v>a59</v>
      </c>
    </row>
    <row r="828">
      <c r="E828" s="55">
        <f>E99</f>
        <v>101</v>
      </c>
    </row>
    <row r="829">
      <c r="E829" s="55">
        <f>F99</f>
        <v>12</v>
      </c>
    </row>
    <row r="830">
      <c r="E830" s="55">
        <f>G99</f>
        <v>9</v>
      </c>
    </row>
    <row r="831">
      <c r="E831" s="55">
        <f>H99</f>
        <v>2017</v>
      </c>
    </row>
    <row r="832">
      <c r="E832" s="55" t="str">
        <f>I99</f>
        <v>m</v>
      </c>
    </row>
    <row r="833">
      <c r="E833" s="55" t="str">
        <f>J99</f>
        <v>a60</v>
      </c>
    </row>
    <row r="834">
      <c r="E834" s="55">
        <f>E100</f>
        <v>121</v>
      </c>
    </row>
    <row r="835">
      <c r="E835" s="55">
        <f>F100</f>
        <v>15</v>
      </c>
    </row>
    <row r="836">
      <c r="E836" s="55">
        <f>G100</f>
        <v>3</v>
      </c>
    </row>
    <row r="837">
      <c r="E837" s="55">
        <f>H100</f>
        <v>2015</v>
      </c>
    </row>
    <row r="838">
      <c r="E838" s="55" t="str">
        <f>I100</f>
        <v>h</v>
      </c>
    </row>
    <row r="839">
      <c r="E839" s="55" t="str">
        <f>J100</f>
        <v>a61</v>
      </c>
    </row>
    <row r="840">
      <c r="E840" s="55">
        <f>E101</f>
        <v>102</v>
      </c>
    </row>
    <row r="841">
      <c r="E841" s="55">
        <f>F101</f>
        <v>4</v>
      </c>
    </row>
    <row r="842">
      <c r="E842" s="55">
        <f>G101</f>
        <v>3</v>
      </c>
    </row>
    <row r="843">
      <c r="E843" s="55">
        <f>H101</f>
        <v>2020</v>
      </c>
    </row>
    <row r="844">
      <c r="E844" s="55" t="str">
        <f>I101</f>
        <v>m</v>
      </c>
    </row>
    <row r="845">
      <c r="E845" s="55" t="str">
        <f>J101</f>
        <v>a62</v>
      </c>
    </row>
    <row r="846">
      <c r="E846" s="55">
        <f>E102</f>
        <v>107</v>
      </c>
    </row>
    <row r="847">
      <c r="E847" s="55">
        <f>F102</f>
        <v>26</v>
      </c>
    </row>
    <row r="848">
      <c r="E848" s="55">
        <f>G102</f>
        <v>3</v>
      </c>
    </row>
    <row r="849">
      <c r="E849" s="55">
        <f>H102</f>
        <v>2013</v>
      </c>
    </row>
    <row r="850">
      <c r="E850" s="55" t="str">
        <f>I102</f>
        <v>h</v>
      </c>
    </row>
    <row r="851">
      <c r="E851" s="55" t="str">
        <f>J102</f>
        <v>a63</v>
      </c>
    </row>
    <row r="852">
      <c r="E852" s="55">
        <f>E103</f>
        <v>106</v>
      </c>
    </row>
    <row r="853">
      <c r="E853" s="55">
        <f>F103</f>
        <v>31</v>
      </c>
    </row>
    <row r="854">
      <c r="E854" s="55">
        <f>G103</f>
        <v>12</v>
      </c>
    </row>
    <row r="855">
      <c r="E855" s="55">
        <f>H103</f>
        <v>2009</v>
      </c>
    </row>
    <row r="856">
      <c r="E856" s="55" t="str">
        <f>I103</f>
        <v>m</v>
      </c>
    </row>
    <row r="857">
      <c r="E857" s="55" t="str">
        <f>J103</f>
        <v>a64</v>
      </c>
    </row>
    <row r="858">
      <c r="E858" s="55">
        <f>E104</f>
        <v>124</v>
      </c>
    </row>
    <row r="859">
      <c r="E859" s="55">
        <f>F104</f>
        <v>3</v>
      </c>
    </row>
    <row r="860">
      <c r="E860" s="55">
        <f>G104</f>
        <v>3</v>
      </c>
    </row>
    <row r="861">
      <c r="E861" s="55">
        <f>H104</f>
        <v>2004</v>
      </c>
    </row>
    <row r="862">
      <c r="E862" s="55" t="str">
        <f>I104</f>
        <v>h</v>
      </c>
    </row>
    <row r="863">
      <c r="E863" s="55" t="str">
        <f>J104</f>
        <v>a65</v>
      </c>
    </row>
    <row r="864">
      <c r="E864" s="55">
        <f>E105</f>
        <v>103</v>
      </c>
    </row>
    <row r="865">
      <c r="E865" s="55">
        <f>F105</f>
        <v>29</v>
      </c>
    </row>
    <row r="866">
      <c r="E866" s="55">
        <f>G105</f>
        <v>12</v>
      </c>
    </row>
    <row r="867">
      <c r="E867" s="55">
        <f>H105</f>
        <v>2013</v>
      </c>
    </row>
    <row r="868">
      <c r="E868" s="55" t="str">
        <f>I105</f>
        <v>m</v>
      </c>
    </row>
    <row r="869">
      <c r="E869" s="55" t="str">
        <f>J105</f>
        <v>a66</v>
      </c>
    </row>
    <row r="870">
      <c r="E870" s="55">
        <f>E106</f>
        <v>101</v>
      </c>
    </row>
    <row r="871">
      <c r="E871" s="55">
        <f>F106</f>
        <v>27</v>
      </c>
    </row>
    <row r="872">
      <c r="E872" s="55">
        <f>G106</f>
        <v>3</v>
      </c>
    </row>
    <row r="873">
      <c r="E873" s="55">
        <f>H106</f>
        <v>2018</v>
      </c>
    </row>
    <row r="874">
      <c r="E874" s="55" t="str">
        <f>I106</f>
        <v>h</v>
      </c>
    </row>
    <row r="875">
      <c r="E875" s="55" t="str">
        <f>J106</f>
        <v>a67</v>
      </c>
    </row>
    <row r="876">
      <c r="E876" s="55">
        <f>E107</f>
        <v>101</v>
      </c>
    </row>
    <row r="877">
      <c r="E877" s="55">
        <f>F107</f>
        <v>22</v>
      </c>
    </row>
    <row r="878">
      <c r="E878" s="55">
        <f>G107</f>
        <v>2</v>
      </c>
    </row>
    <row r="879">
      <c r="E879" s="55">
        <f>H107</f>
        <v>2018</v>
      </c>
    </row>
    <row r="880">
      <c r="E880" s="55" t="str">
        <f>I107</f>
        <v>m</v>
      </c>
    </row>
    <row r="881">
      <c r="E881" s="55" t="str">
        <f>J107</f>
        <v>a68</v>
      </c>
    </row>
    <row r="882">
      <c r="E882" s="55">
        <f>E108</f>
        <v>111</v>
      </c>
    </row>
    <row r="883">
      <c r="E883" s="55">
        <f>F108</f>
        <v>20</v>
      </c>
    </row>
    <row r="884">
      <c r="E884" s="55">
        <f>G108</f>
        <v>3</v>
      </c>
    </row>
    <row r="885">
      <c r="E885" s="55">
        <f>H108</f>
        <v>2012</v>
      </c>
    </row>
    <row r="886">
      <c r="E886" s="55" t="str">
        <f>I108</f>
        <v>h</v>
      </c>
    </row>
    <row r="887">
      <c r="E887" s="55" t="str">
        <f>J108</f>
        <v>a69</v>
      </c>
    </row>
    <row r="888">
      <c r="E888" s="55">
        <f>E109</f>
        <v>127</v>
      </c>
    </row>
    <row r="889">
      <c r="E889" s="55">
        <f>F109</f>
        <v>16</v>
      </c>
    </row>
    <row r="890">
      <c r="E890" s="55">
        <f>G109</f>
        <v>3</v>
      </c>
    </row>
    <row r="891">
      <c r="E891" s="55">
        <f>H109</f>
        <v>2023</v>
      </c>
    </row>
    <row r="892">
      <c r="E892" s="55" t="str">
        <f>I109</f>
        <v>m</v>
      </c>
    </row>
    <row r="893">
      <c r="E893" s="55" t="str">
        <f>J109</f>
        <v>a70</v>
      </c>
    </row>
    <row r="894">
      <c r="E894" s="55">
        <f>E110</f>
        <v>111</v>
      </c>
    </row>
    <row r="895">
      <c r="E895" s="55">
        <f>F110</f>
        <v>15</v>
      </c>
    </row>
    <row r="896">
      <c r="E896" s="55">
        <f>G110</f>
        <v>3</v>
      </c>
    </row>
    <row r="897">
      <c r="E897" s="55">
        <f>H110</f>
        <v>2017</v>
      </c>
    </row>
    <row r="898">
      <c r="E898" s="55" t="str">
        <f>I110</f>
        <v>h</v>
      </c>
    </row>
    <row r="899">
      <c r="E899" s="55" t="str">
        <f>J110</f>
        <v>a71</v>
      </c>
    </row>
    <row r="900">
      <c r="E900" s="55">
        <f>E111</f>
        <v>126</v>
      </c>
    </row>
    <row r="901">
      <c r="E901" s="55">
        <f>F111</f>
        <v>17</v>
      </c>
    </row>
    <row r="902">
      <c r="E902" s="55">
        <f>G111</f>
        <v>4</v>
      </c>
    </row>
    <row r="903">
      <c r="E903" s="55">
        <f>H111</f>
        <v>2013</v>
      </c>
    </row>
    <row r="904">
      <c r="E904" s="55" t="str">
        <f>I111</f>
        <v>m</v>
      </c>
    </row>
    <row r="905">
      <c r="E905" s="55" t="str">
        <f>J111</f>
        <v>a72</v>
      </c>
    </row>
    <row r="906">
      <c r="E906" s="55">
        <f>E112</f>
        <v>102</v>
      </c>
    </row>
    <row r="907">
      <c r="E907" s="55">
        <f>F112</f>
        <v>18</v>
      </c>
    </row>
    <row r="908">
      <c r="E908" s="55">
        <f>G112</f>
        <v>3</v>
      </c>
    </row>
    <row r="909">
      <c r="E909" s="55">
        <f>H112</f>
        <v>2012</v>
      </c>
    </row>
    <row r="910">
      <c r="E910" s="55" t="str">
        <f>I112</f>
        <v>h</v>
      </c>
    </row>
    <row r="911">
      <c r="E911" s="55" t="str">
        <f>J112</f>
        <v>a73</v>
      </c>
    </row>
    <row r="912">
      <c r="E912" s="55">
        <f>E113</f>
        <v>133</v>
      </c>
    </row>
    <row r="913">
      <c r="E913" s="55">
        <f>F113</f>
        <v>19</v>
      </c>
    </row>
    <row r="914">
      <c r="E914" s="55">
        <f>G113</f>
        <v>10</v>
      </c>
    </row>
    <row r="915">
      <c r="E915" s="55">
        <f>H113</f>
        <v>2013</v>
      </c>
    </row>
    <row r="916">
      <c r="E916" s="55" t="str">
        <f>I113</f>
        <v>h</v>
      </c>
    </row>
    <row r="917">
      <c r="E917" s="55" t="str">
        <f>J113</f>
        <v>a74</v>
      </c>
    </row>
    <row r="918">
      <c r="E918" s="55">
        <f>E114</f>
        <v>117</v>
      </c>
    </row>
    <row r="919">
      <c r="E919" s="55">
        <f>F114</f>
        <v>28</v>
      </c>
    </row>
    <row r="920">
      <c r="E920" s="55">
        <f>G114</f>
        <v>3</v>
      </c>
    </row>
    <row r="921">
      <c r="E921" s="55">
        <f>H114</f>
        <v>2022</v>
      </c>
    </row>
    <row r="922">
      <c r="E922" s="55" t="str">
        <f>I114</f>
        <v>m</v>
      </c>
    </row>
    <row r="923">
      <c r="E923" s="55" t="str">
        <f>J114</f>
        <v>a75</v>
      </c>
    </row>
    <row r="924">
      <c r="E924" s="55">
        <f>E115</f>
        <v>110</v>
      </c>
    </row>
    <row r="925">
      <c r="E925" s="55">
        <f>F115</f>
        <v>21</v>
      </c>
    </row>
    <row r="926">
      <c r="E926" s="55">
        <f>G115</f>
        <v>9</v>
      </c>
    </row>
    <row r="927">
      <c r="E927" s="55">
        <f>H115</f>
        <v>2001</v>
      </c>
    </row>
    <row r="928">
      <c r="E928" s="55" t="str">
        <f>I115</f>
        <v>h</v>
      </c>
    </row>
    <row r="929">
      <c r="E929" s="55" t="str">
        <f>J115</f>
        <v>a76</v>
      </c>
    </row>
    <row r="930">
      <c r="E930" s="55">
        <f>E116</f>
        <v>115</v>
      </c>
    </row>
    <row r="931">
      <c r="E931" s="55">
        <f>F116</f>
        <v>15</v>
      </c>
    </row>
    <row r="932">
      <c r="E932" s="55">
        <f>G116</f>
        <v>3</v>
      </c>
    </row>
    <row r="933">
      <c r="E933" s="55">
        <f>H116</f>
        <v>2022</v>
      </c>
    </row>
    <row r="934">
      <c r="E934" s="55" t="str">
        <f>I116</f>
        <v>m</v>
      </c>
    </row>
    <row r="935">
      <c r="E935" s="55" t="str">
        <f>J116</f>
        <v>a77</v>
      </c>
    </row>
    <row r="936">
      <c r="E936" s="55">
        <f>E117</f>
        <v>110</v>
      </c>
    </row>
    <row r="937">
      <c r="E937" s="55">
        <f>F117</f>
        <v>2</v>
      </c>
    </row>
    <row r="938">
      <c r="E938" s="55">
        <f>G117</f>
        <v>5</v>
      </c>
    </row>
    <row r="939">
      <c r="E939" s="55">
        <f>H117</f>
        <v>2023</v>
      </c>
    </row>
    <row r="940">
      <c r="E940" s="55" t="str">
        <f>I117</f>
        <v>h</v>
      </c>
    </row>
    <row r="941">
      <c r="E941" s="55" t="str">
        <f>J117</f>
        <v>a78</v>
      </c>
    </row>
    <row r="942">
      <c r="E942" s="55">
        <f>E118</f>
        <v>107</v>
      </c>
    </row>
    <row r="943">
      <c r="E943" s="55">
        <f>F118</f>
        <v>9</v>
      </c>
    </row>
    <row r="944">
      <c r="E944" s="55">
        <f>G118</f>
        <v>3</v>
      </c>
    </row>
    <row r="945">
      <c r="E945" s="55">
        <f>H118</f>
        <v>2002</v>
      </c>
    </row>
    <row r="946">
      <c r="E946" s="55" t="str">
        <f>I118</f>
        <v>m</v>
      </c>
    </row>
    <row r="947">
      <c r="E947" s="55" t="str">
        <f>J118</f>
        <v>a79</v>
      </c>
    </row>
    <row r="948">
      <c r="E948" s="55">
        <f>E119</f>
        <v>130</v>
      </c>
    </row>
    <row r="949">
      <c r="E949" s="55">
        <f>F119</f>
        <v>20</v>
      </c>
    </row>
    <row r="950">
      <c r="E950" s="55">
        <f>G119</f>
        <v>6</v>
      </c>
    </row>
    <row r="951">
      <c r="E951" s="55">
        <f>H119</f>
        <v>2011</v>
      </c>
    </row>
    <row r="952">
      <c r="E952" s="55" t="str">
        <f>I119</f>
        <v>h</v>
      </c>
    </row>
    <row r="953">
      <c r="E953" s="55" t="str">
        <f>J119</f>
        <v>a80</v>
      </c>
    </row>
    <row r="954">
      <c r="E954" s="55">
        <f>E120</f>
        <v>124</v>
      </c>
    </row>
    <row r="955">
      <c r="E955" s="55">
        <f>F120</f>
        <v>3</v>
      </c>
    </row>
    <row r="956">
      <c r="E956" s="55">
        <f>G120</f>
        <v>3</v>
      </c>
    </row>
    <row r="957">
      <c r="E957" s="55">
        <f>H120</f>
        <v>2013</v>
      </c>
    </row>
    <row r="958">
      <c r="E958" s="55" t="str">
        <f>I120</f>
        <v>m</v>
      </c>
    </row>
    <row r="959">
      <c r="E959" s="55" t="str">
        <f>J120</f>
        <v>a81</v>
      </c>
    </row>
    <row r="960">
      <c r="E960" s="55">
        <f>E121</f>
        <v>111</v>
      </c>
    </row>
    <row r="961">
      <c r="E961" s="55">
        <f>F121</f>
        <v>14</v>
      </c>
    </row>
    <row r="962">
      <c r="E962" s="55">
        <f>G121</f>
        <v>11</v>
      </c>
    </row>
    <row r="963">
      <c r="E963" s="55">
        <f>H121</f>
        <v>2022</v>
      </c>
    </row>
    <row r="964">
      <c r="E964" s="55" t="str">
        <f>I121</f>
        <v>h</v>
      </c>
    </row>
    <row r="965">
      <c r="E965" s="55" t="str">
        <f>J121</f>
        <v>a82</v>
      </c>
    </row>
    <row r="966">
      <c r="E966" s="55">
        <f>E122</f>
        <v>107</v>
      </c>
    </row>
    <row r="967">
      <c r="E967" s="55">
        <f>F122</f>
        <v>30</v>
      </c>
    </row>
    <row r="968">
      <c r="E968" s="55">
        <f>G122</f>
        <v>3</v>
      </c>
    </row>
    <row r="969">
      <c r="E969" s="55">
        <f>H122</f>
        <v>2001</v>
      </c>
    </row>
    <row r="970">
      <c r="E970" s="55" t="str">
        <f>I122</f>
        <v>m</v>
      </c>
    </row>
    <row r="971">
      <c r="E971" s="55" t="str">
        <f>J122</f>
        <v>a83</v>
      </c>
    </row>
    <row r="972">
      <c r="E972" s="55">
        <f>E123</f>
        <v>131</v>
      </c>
    </row>
    <row r="973">
      <c r="E973" s="55">
        <f>F123</f>
        <v>20</v>
      </c>
    </row>
    <row r="974">
      <c r="E974" s="55">
        <f>G123</f>
        <v>10</v>
      </c>
    </row>
    <row r="975">
      <c r="E975" s="55">
        <f>H123</f>
        <v>2015</v>
      </c>
    </row>
    <row r="976">
      <c r="E976" s="55" t="str">
        <f>I123</f>
        <v>h</v>
      </c>
    </row>
    <row r="977">
      <c r="E977" s="55" t="str">
        <f>J123</f>
        <v>a84</v>
      </c>
    </row>
    <row r="978">
      <c r="E978" s="55">
        <f>E124</f>
        <v>115</v>
      </c>
    </row>
    <row r="979">
      <c r="E979" s="55">
        <f>F124</f>
        <v>17</v>
      </c>
    </row>
    <row r="980">
      <c r="E980" s="55">
        <f>G124</f>
        <v>3</v>
      </c>
    </row>
    <row r="981">
      <c r="E981" s="55">
        <f>H124</f>
        <v>2007</v>
      </c>
    </row>
    <row r="982">
      <c r="E982" s="55" t="str">
        <f>I124</f>
        <v>h</v>
      </c>
    </row>
    <row r="983">
      <c r="E983" s="55" t="str">
        <f>J124</f>
        <v>a85</v>
      </c>
    </row>
    <row r="984">
      <c r="E984" s="55">
        <f>E125</f>
        <v>113</v>
      </c>
    </row>
    <row r="985">
      <c r="E985" s="55">
        <f>F125</f>
        <v>26</v>
      </c>
    </row>
    <row r="986">
      <c r="E986" s="55">
        <f>G125</f>
        <v>5</v>
      </c>
    </row>
    <row r="987">
      <c r="E987" s="55">
        <f>H125</f>
        <v>2010</v>
      </c>
    </row>
    <row r="988">
      <c r="E988" s="55" t="str">
        <f>I125</f>
        <v>m</v>
      </c>
    </row>
    <row r="989">
      <c r="E989" s="55" t="str">
        <f>J125</f>
        <v>a86</v>
      </c>
    </row>
    <row r="990">
      <c r="E990" s="55">
        <f>E126</f>
        <v>104</v>
      </c>
    </row>
    <row r="991">
      <c r="E991" s="55">
        <f>F126</f>
        <v>14</v>
      </c>
    </row>
    <row r="992">
      <c r="E992" s="55">
        <f>G126</f>
        <v>3</v>
      </c>
    </row>
    <row r="993">
      <c r="E993" s="55">
        <f>H126</f>
        <v>2006</v>
      </c>
    </row>
    <row r="994">
      <c r="E994" s="55" t="str">
        <f>I126</f>
        <v>h</v>
      </c>
    </row>
    <row r="995">
      <c r="E995" s="55" t="str">
        <f>J126</f>
        <v>a87</v>
      </c>
    </row>
    <row r="996">
      <c r="E996" s="55">
        <f>E127</f>
        <v>133</v>
      </c>
    </row>
    <row r="997">
      <c r="E997" s="55">
        <f>F127</f>
        <v>3</v>
      </c>
    </row>
    <row r="998">
      <c r="E998" s="55">
        <f>G127</f>
        <v>1</v>
      </c>
    </row>
    <row r="999">
      <c r="E999" s="55">
        <f>H127</f>
        <v>2011</v>
      </c>
    </row>
    <row r="1000">
      <c r="E1000" s="55" t="str">
        <f>I127</f>
        <v>m</v>
      </c>
    </row>
    <row r="1001">
      <c r="E1001" s="55" t="str">
        <f>J127</f>
        <v>a88</v>
      </c>
    </row>
    <row r="1002">
      <c r="E1002" s="55">
        <f>E128</f>
        <v>126</v>
      </c>
    </row>
    <row r="1003">
      <c r="E1003" s="55">
        <f>F128</f>
        <v>21</v>
      </c>
    </row>
    <row r="1004">
      <c r="E1004" s="55">
        <f>G128</f>
        <v>3</v>
      </c>
    </row>
    <row r="1005">
      <c r="E1005" s="55">
        <f>H128</f>
        <v>2007</v>
      </c>
    </row>
    <row r="1006">
      <c r="E1006" s="55" t="str">
        <f>I128</f>
        <v>h</v>
      </c>
    </row>
    <row r="1007">
      <c r="E1007" s="55" t="str">
        <f>J128</f>
        <v>a89</v>
      </c>
    </row>
    <row r="1008">
      <c r="E1008" s="55">
        <f>E129</f>
        <v>119</v>
      </c>
    </row>
    <row r="1009">
      <c r="E1009" s="55">
        <f>F129</f>
        <v>5</v>
      </c>
    </row>
    <row r="1010">
      <c r="E1010" s="55">
        <f>G129</f>
        <v>12</v>
      </c>
    </row>
    <row r="1011">
      <c r="E1011" s="55">
        <f>H129</f>
        <v>2011</v>
      </c>
    </row>
    <row r="1012">
      <c r="E1012" s="55" t="str">
        <f>I129</f>
        <v>h</v>
      </c>
    </row>
    <row r="1013">
      <c r="E1013" s="55" t="str">
        <f>J129</f>
        <v>a90</v>
      </c>
    </row>
    <row r="1014">
      <c r="E1014" s="55">
        <f>E130</f>
        <v>100</v>
      </c>
    </row>
    <row r="1015">
      <c r="E1015" s="55">
        <f>F130</f>
        <v>18</v>
      </c>
    </row>
    <row r="1016">
      <c r="E1016" s="55">
        <f>G130</f>
        <v>3</v>
      </c>
    </row>
    <row r="1017">
      <c r="E1017" s="55">
        <f>H130</f>
        <v>2003</v>
      </c>
    </row>
    <row r="1018">
      <c r="E1018" s="55" t="str">
        <f>I130</f>
        <v>h</v>
      </c>
    </row>
    <row r="1019">
      <c r="E1019" s="55" t="str">
        <f>J130</f>
        <v>a91</v>
      </c>
    </row>
    <row r="1020">
      <c r="E1020" s="55">
        <f>E131</f>
        <v>119</v>
      </c>
    </row>
    <row r="1021">
      <c r="E1021" s="55">
        <f>F131</f>
        <v>22</v>
      </c>
    </row>
    <row r="1022">
      <c r="E1022" s="55">
        <f>G131</f>
        <v>1</v>
      </c>
    </row>
    <row r="1023">
      <c r="E1023" s="55">
        <f>H131</f>
        <v>2024</v>
      </c>
    </row>
    <row r="1024">
      <c r="E1024" s="55" t="str">
        <f>I131</f>
        <v>m</v>
      </c>
    </row>
    <row r="1025">
      <c r="E1025" s="55" t="str">
        <f>J131</f>
        <v>a92</v>
      </c>
    </row>
    <row r="1026">
      <c r="E1026" s="55">
        <f>E132</f>
        <v>116</v>
      </c>
    </row>
    <row r="1027">
      <c r="E1027" s="55">
        <f>F132</f>
        <v>12</v>
      </c>
    </row>
    <row r="1028">
      <c r="E1028" s="55">
        <f>G132</f>
        <v>3</v>
      </c>
    </row>
    <row r="1029">
      <c r="E1029" s="55">
        <f>H132</f>
        <v>2005</v>
      </c>
    </row>
    <row r="1030">
      <c r="E1030" s="55" t="str">
        <f>I132</f>
        <v>m</v>
      </c>
    </row>
    <row r="1031">
      <c r="E1031" s="55" t="str">
        <f>J132</f>
        <v>a93</v>
      </c>
    </row>
    <row r="1032">
      <c r="E1032" s="55">
        <f>E133</f>
        <v>127</v>
      </c>
    </row>
    <row r="1033">
      <c r="E1033" s="55">
        <f>F133</f>
        <v>24</v>
      </c>
    </row>
    <row r="1034">
      <c r="E1034" s="55">
        <f>G133</f>
        <v>5</v>
      </c>
    </row>
    <row r="1035">
      <c r="E1035" s="55">
        <f>H133</f>
        <v>2009</v>
      </c>
    </row>
    <row r="1036">
      <c r="E1036" s="55" t="str">
        <f>I133</f>
        <v>h</v>
      </c>
    </row>
    <row r="1037">
      <c r="E1037" s="55" t="str">
        <f>J133</f>
        <v>a94</v>
      </c>
    </row>
    <row r="1038">
      <c r="E1038" s="55">
        <f>E134</f>
        <v>107</v>
      </c>
    </row>
    <row r="1039">
      <c r="E1039" s="55">
        <f>F134</f>
        <v>17</v>
      </c>
    </row>
    <row r="1040">
      <c r="E1040" s="55">
        <f>G134</f>
        <v>3</v>
      </c>
    </row>
    <row r="1041">
      <c r="E1041" s="55">
        <f>H134</f>
        <v>2006</v>
      </c>
    </row>
    <row r="1042">
      <c r="E1042" s="55" t="str">
        <f>I134</f>
        <v>h</v>
      </c>
    </row>
    <row r="1043">
      <c r="E1043" s="55" t="str">
        <f>J134</f>
        <v>a95</v>
      </c>
    </row>
    <row r="1044">
      <c r="E1044" s="55">
        <f>E135</f>
        <v>133</v>
      </c>
    </row>
    <row r="1045">
      <c r="E1045" s="55">
        <f>F135</f>
        <v>13</v>
      </c>
    </row>
    <row r="1046">
      <c r="E1046" s="55">
        <f>G135</f>
        <v>1</v>
      </c>
    </row>
    <row r="1047">
      <c r="E1047" s="55">
        <f>H135</f>
        <v>2024</v>
      </c>
    </row>
    <row r="1048">
      <c r="E1048" s="55" t="str">
        <f>I135</f>
        <v>m</v>
      </c>
    </row>
    <row r="1049">
      <c r="E1049" s="55" t="str">
        <f>J135</f>
        <v>a96</v>
      </c>
    </row>
    <row r="1050">
      <c r="E1050" s="55">
        <f>E136</f>
        <v>106</v>
      </c>
    </row>
    <row r="1051">
      <c r="E1051" s="55">
        <f>F136</f>
        <v>15</v>
      </c>
    </row>
    <row r="1052">
      <c r="E1052" s="55">
        <f>G136</f>
        <v>3</v>
      </c>
    </row>
    <row r="1053">
      <c r="E1053" s="55">
        <f>H136</f>
        <v>2020</v>
      </c>
    </row>
    <row r="1054">
      <c r="E1054" s="55" t="str">
        <f>I136</f>
        <v>h</v>
      </c>
    </row>
    <row r="1055">
      <c r="E1055" s="55" t="str">
        <f>J136</f>
        <v>a97</v>
      </c>
    </row>
    <row r="1056">
      <c r="E1056" s="55">
        <f>E137</f>
        <v>126</v>
      </c>
    </row>
    <row r="1057">
      <c r="E1057" s="55">
        <f>F137</f>
        <v>24</v>
      </c>
    </row>
    <row r="1058">
      <c r="E1058" s="55">
        <f>G137</f>
        <v>1</v>
      </c>
    </row>
    <row r="1059">
      <c r="E1059" s="55">
        <f>H137</f>
        <v>2021</v>
      </c>
    </row>
    <row r="1060">
      <c r="E1060" s="55" t="str">
        <f>I137</f>
        <v>m</v>
      </c>
    </row>
    <row r="1061">
      <c r="E1061" s="55" t="str">
        <f>J137</f>
        <v>a98</v>
      </c>
    </row>
    <row r="1062">
      <c r="E1062" s="55">
        <f>E138</f>
        <v>114</v>
      </c>
    </row>
    <row r="1063">
      <c r="E1063" s="55">
        <f>F138</f>
        <v>5</v>
      </c>
    </row>
    <row r="1064">
      <c r="E1064" s="55">
        <f>G138</f>
        <v>3</v>
      </c>
    </row>
    <row r="1065">
      <c r="E1065" s="55">
        <f>H138</f>
        <v>2022</v>
      </c>
    </row>
    <row r="1066">
      <c r="E1066" s="55" t="str">
        <f>I138</f>
        <v>h</v>
      </c>
    </row>
    <row r="1067">
      <c r="E1067" s="55" t="str">
        <f>J138</f>
        <v>a99</v>
      </c>
    </row>
    <row r="1068">
      <c r="E1068" s="55">
        <f>E139</f>
        <v>121</v>
      </c>
    </row>
    <row r="1069">
      <c r="E1069" s="55">
        <f>F139</f>
        <v>23</v>
      </c>
    </row>
    <row r="1070">
      <c r="E1070" s="55">
        <f>G139</f>
        <v>2</v>
      </c>
    </row>
    <row r="1071">
      <c r="E1071" s="55">
        <f>H139</f>
        <v>2005</v>
      </c>
    </row>
    <row r="1072">
      <c r="E1072" s="55" t="str">
        <f>I139</f>
        <v>m</v>
      </c>
    </row>
    <row r="1073">
      <c r="E1073" s="55" t="str">
        <f>J139</f>
        <v>a100</v>
      </c>
    </row>
    <row r="1074">
      <c r="E1074" s="55">
        <f>E140</f>
        <v>121</v>
      </c>
    </row>
    <row r="1075">
      <c r="E1075" s="55">
        <f>F140</f>
        <v>30</v>
      </c>
    </row>
    <row r="1076">
      <c r="E1076" s="55">
        <f>G140</f>
        <v>3</v>
      </c>
    </row>
    <row r="1077">
      <c r="E1077" s="55">
        <f>H140</f>
        <v>2008</v>
      </c>
    </row>
    <row r="1078">
      <c r="E1078" s="55" t="str">
        <f>I140</f>
        <v>h</v>
      </c>
    </row>
    <row r="1079">
      <c r="E1079" s="55" t="str">
        <f>J140</f>
        <v>a101</v>
      </c>
    </row>
    <row r="1080">
      <c r="E1080" s="55">
        <f>E141</f>
        <v>106</v>
      </c>
    </row>
    <row r="1081">
      <c r="E1081" s="55">
        <f>F141</f>
        <v>24</v>
      </c>
    </row>
    <row r="1082">
      <c r="E1082" s="55">
        <f>G141</f>
        <v>8</v>
      </c>
    </row>
    <row r="1083">
      <c r="E1083" s="55">
        <f>H141</f>
        <v>2009</v>
      </c>
    </row>
    <row r="1084">
      <c r="E1084" s="55" t="str">
        <f>I141</f>
        <v>m</v>
      </c>
    </row>
    <row r="1085">
      <c r="E1085" s="55" t="str">
        <f>J141</f>
        <v>a102</v>
      </c>
    </row>
    <row r="1086">
      <c r="E1086" s="55">
        <f>E142</f>
        <v>135</v>
      </c>
    </row>
    <row r="1087">
      <c r="E1087" s="55">
        <f>F142</f>
        <v>5</v>
      </c>
    </row>
    <row r="1088">
      <c r="E1088" s="55">
        <f>G142</f>
        <v>3</v>
      </c>
    </row>
    <row r="1089">
      <c r="E1089" s="55">
        <f>H142</f>
        <v>2003</v>
      </c>
    </row>
    <row r="1090">
      <c r="E1090" s="55" t="str">
        <f>I142</f>
        <v>h</v>
      </c>
    </row>
    <row r="1091">
      <c r="E1091" s="55" t="str">
        <f>J142</f>
        <v>a103</v>
      </c>
    </row>
    <row r="1092">
      <c r="E1092" s="55">
        <f>E143</f>
        <v>129</v>
      </c>
    </row>
    <row r="1093">
      <c r="E1093" s="55">
        <f>F143</f>
        <v>15</v>
      </c>
    </row>
    <row r="1094">
      <c r="E1094" s="55">
        <f>G143</f>
        <v>3</v>
      </c>
    </row>
    <row r="1095">
      <c r="E1095" s="55">
        <f>H143</f>
        <v>2007</v>
      </c>
    </row>
    <row r="1096">
      <c r="E1096" s="55" t="str">
        <f>I143</f>
        <v>m</v>
      </c>
    </row>
    <row r="1097">
      <c r="E1097" s="55" t="str">
        <f>J143</f>
        <v>a104</v>
      </c>
    </row>
    <row r="1098">
      <c r="E1098" s="55">
        <f>E144</f>
        <v>101</v>
      </c>
    </row>
    <row r="1099">
      <c r="E1099" s="55">
        <f>F144</f>
        <v>9</v>
      </c>
    </row>
    <row r="1100">
      <c r="E1100" s="55">
        <f>G144</f>
        <v>3</v>
      </c>
    </row>
    <row r="1101">
      <c r="E1101" s="55">
        <f>H144</f>
        <v>2015</v>
      </c>
    </row>
    <row r="1102">
      <c r="E1102" s="55" t="str">
        <f>I144</f>
        <v>h</v>
      </c>
    </row>
    <row r="1103">
      <c r="E1103" s="55" t="str">
        <f>J144</f>
        <v>a105</v>
      </c>
    </row>
    <row r="1104">
      <c r="E1104" s="55">
        <f>E145</f>
        <v>120</v>
      </c>
    </row>
    <row r="1105">
      <c r="E1105" s="55">
        <f>F145</f>
        <v>10</v>
      </c>
    </row>
    <row r="1106">
      <c r="E1106" s="55">
        <f>G145</f>
        <v>3</v>
      </c>
    </row>
    <row r="1107">
      <c r="E1107" s="55">
        <f>H145</f>
        <v>2012</v>
      </c>
    </row>
    <row r="1108">
      <c r="E1108" s="55" t="str">
        <f>I145</f>
        <v>m</v>
      </c>
    </row>
    <row r="1109">
      <c r="E1109" s="55" t="str">
        <f>J145</f>
        <v>a106</v>
      </c>
    </row>
    <row r="1110">
      <c r="E1110" s="55">
        <f>E146</f>
        <v>127</v>
      </c>
    </row>
    <row r="1111">
      <c r="E1111" s="55">
        <f>F146</f>
        <v>2</v>
      </c>
    </row>
    <row r="1112">
      <c r="E1112" s="55">
        <f>G146</f>
        <v>3</v>
      </c>
    </row>
    <row r="1113">
      <c r="E1113" s="55">
        <f>H146</f>
        <v>2018</v>
      </c>
    </row>
    <row r="1114">
      <c r="E1114" s="55" t="str">
        <f>I146</f>
        <v>h</v>
      </c>
    </row>
    <row r="1115">
      <c r="E1115" s="55" t="str">
        <f>J146</f>
        <v>a107</v>
      </c>
    </row>
    <row r="1116">
      <c r="E1116" s="55">
        <f>E147</f>
        <v>116</v>
      </c>
    </row>
    <row r="1117">
      <c r="E1117" s="55">
        <f>F147</f>
        <v>15</v>
      </c>
    </row>
    <row r="1118">
      <c r="E1118" s="55">
        <f>G147</f>
        <v>1</v>
      </c>
    </row>
    <row r="1119">
      <c r="E1119" s="55">
        <f>H147</f>
        <v>2014</v>
      </c>
    </row>
    <row r="1120">
      <c r="E1120" s="55" t="str">
        <f>I147</f>
        <v>m</v>
      </c>
    </row>
    <row r="1121">
      <c r="E1121" s="55" t="str">
        <f>J147</f>
        <v>a108</v>
      </c>
    </row>
    <row r="1122">
      <c r="E1122" s="55">
        <f>E148</f>
        <v>112</v>
      </c>
    </row>
    <row r="1123">
      <c r="E1123" s="55">
        <f>F148</f>
        <v>6</v>
      </c>
    </row>
    <row r="1124">
      <c r="E1124" s="55">
        <f>G148</f>
        <v>11</v>
      </c>
    </row>
    <row r="1125">
      <c r="E1125" s="55">
        <f>H148</f>
        <v>2007</v>
      </c>
    </row>
    <row r="1126">
      <c r="E1126" s="55" t="str">
        <f>I148</f>
        <v>h</v>
      </c>
    </row>
    <row r="1127">
      <c r="E1127" s="55" t="str">
        <f>J148</f>
        <v>a109</v>
      </c>
    </row>
    <row r="1128">
      <c r="E1128" s="55">
        <f>E149</f>
        <v>116</v>
      </c>
    </row>
    <row r="1129">
      <c r="E1129" s="55">
        <f>F149</f>
        <v>11</v>
      </c>
    </row>
    <row r="1130">
      <c r="E1130" s="55">
        <f>G149</f>
        <v>3</v>
      </c>
    </row>
    <row r="1131">
      <c r="E1131" s="55">
        <f>H149</f>
        <v>2007</v>
      </c>
    </row>
    <row r="1132">
      <c r="E1132" s="55" t="str">
        <f>I149</f>
        <v>h</v>
      </c>
    </row>
    <row r="1133">
      <c r="E1133" s="55" t="str">
        <f>J149</f>
        <v>a110</v>
      </c>
    </row>
    <row r="1134">
      <c r="E1134" s="55">
        <f>E150</f>
        <v>120</v>
      </c>
    </row>
    <row r="1135">
      <c r="E1135" s="55">
        <f>F150</f>
        <v>27</v>
      </c>
    </row>
    <row r="1136">
      <c r="E1136" s="55">
        <f>G150</f>
        <v>3</v>
      </c>
    </row>
    <row r="1137">
      <c r="E1137" s="55">
        <f>H150</f>
        <v>2012</v>
      </c>
    </row>
    <row r="1138">
      <c r="E1138" s="55" t="str">
        <f>I150</f>
        <v>m</v>
      </c>
    </row>
    <row r="1139">
      <c r="E1139" s="55" t="str">
        <f>J150</f>
        <v>a111</v>
      </c>
    </row>
    <row r="1140">
      <c r="E1140" s="55">
        <f>E151</f>
        <v>109</v>
      </c>
    </row>
    <row r="1141">
      <c r="E1141" s="55">
        <f>F151</f>
        <v>15</v>
      </c>
    </row>
    <row r="1142">
      <c r="E1142" s="55">
        <f>G151</f>
        <v>3</v>
      </c>
    </row>
    <row r="1143">
      <c r="E1143" s="55">
        <f>H151</f>
        <v>2015</v>
      </c>
    </row>
    <row r="1144">
      <c r="E1144" s="55" t="str">
        <f>I151</f>
        <v>h</v>
      </c>
    </row>
    <row r="1145">
      <c r="E1145" s="55" t="str">
        <f>J151</f>
        <v>a112</v>
      </c>
    </row>
    <row r="1146">
      <c r="E1146" s="55">
        <f>E152</f>
        <v>115</v>
      </c>
    </row>
    <row r="1147">
      <c r="E1147" s="55">
        <f>F152</f>
        <v>23</v>
      </c>
    </row>
    <row r="1148">
      <c r="E1148" s="55">
        <f>G152</f>
        <v>4</v>
      </c>
    </row>
    <row r="1149">
      <c r="E1149" s="55">
        <f>H152</f>
        <v>2018</v>
      </c>
    </row>
    <row r="1150">
      <c r="E1150" s="55" t="str">
        <f>I152</f>
        <v>m</v>
      </c>
    </row>
    <row r="1151">
      <c r="E1151" s="55" t="str">
        <f>J152</f>
        <v>a113</v>
      </c>
    </row>
    <row r="1152">
      <c r="E1152" s="55">
        <f>E153</f>
        <v>121</v>
      </c>
    </row>
    <row r="1153">
      <c r="E1153" s="55">
        <f>F153</f>
        <v>28</v>
      </c>
    </row>
    <row r="1154">
      <c r="E1154" s="55">
        <f>G153</f>
        <v>3</v>
      </c>
    </row>
    <row r="1155">
      <c r="E1155" s="55">
        <f>H153</f>
        <v>2002</v>
      </c>
    </row>
    <row r="1156">
      <c r="E1156" s="55" t="str">
        <f>I153</f>
        <v>h</v>
      </c>
    </row>
    <row r="1157">
      <c r="E1157" s="55" t="str">
        <f>J153</f>
        <v>a114</v>
      </c>
    </row>
    <row r="1158">
      <c r="E1158" s="55">
        <f>E154</f>
        <v>106</v>
      </c>
    </row>
    <row r="1159">
      <c r="E1159" s="55">
        <f>F154</f>
        <v>15</v>
      </c>
    </row>
    <row r="1160">
      <c r="E1160" s="55">
        <f>G154</f>
        <v>3</v>
      </c>
    </row>
    <row r="1161">
      <c r="E1161" s="55">
        <f>H154</f>
        <v>2001</v>
      </c>
    </row>
    <row r="1162">
      <c r="E1162" s="55" t="str">
        <f>I154</f>
        <v>m</v>
      </c>
    </row>
    <row r="1163">
      <c r="E1163" s="55" t="str">
        <f>J154</f>
        <v>a115</v>
      </c>
    </row>
    <row r="1164">
      <c r="E1164" s="55">
        <f>E155</f>
        <v>113</v>
      </c>
    </row>
    <row r="1165">
      <c r="E1165" s="55">
        <f>F155</f>
        <v>13</v>
      </c>
    </row>
    <row r="1166">
      <c r="E1166" s="55">
        <f>G155</f>
        <v>3</v>
      </c>
    </row>
    <row r="1167">
      <c r="E1167" s="55">
        <f>H155</f>
        <v>2024</v>
      </c>
    </row>
    <row r="1168">
      <c r="E1168" s="55" t="str">
        <f>I155</f>
        <v>h</v>
      </c>
    </row>
    <row r="1169">
      <c r="E1169" s="55" t="str">
        <f>J155</f>
        <v>a116</v>
      </c>
    </row>
    <row r="1170">
      <c r="E1170" s="55">
        <f>E156</f>
        <v>108</v>
      </c>
    </row>
    <row r="1171">
      <c r="E1171" s="55">
        <f>F156</f>
        <v>2</v>
      </c>
    </row>
    <row r="1172">
      <c r="E1172" s="55">
        <f>G156</f>
        <v>3</v>
      </c>
    </row>
    <row r="1173">
      <c r="E1173" s="55">
        <f>H156</f>
        <v>2002</v>
      </c>
    </row>
    <row r="1174">
      <c r="E1174" s="55" t="str">
        <f>I156</f>
        <v>m</v>
      </c>
    </row>
    <row r="1175">
      <c r="E1175" s="55" t="str">
        <f>J156</f>
        <v>a117</v>
      </c>
    </row>
    <row r="1176">
      <c r="E1176" s="55">
        <f>E157</f>
        <v>111</v>
      </c>
    </row>
    <row r="1177">
      <c r="E1177" s="55">
        <f>F157</f>
        <v>21</v>
      </c>
    </row>
    <row r="1178">
      <c r="E1178" s="55">
        <f>G157</f>
        <v>1</v>
      </c>
    </row>
    <row r="1179">
      <c r="E1179" s="55">
        <f>H157</f>
        <v>2017</v>
      </c>
    </row>
    <row r="1180">
      <c r="E1180" s="55" t="str">
        <f>I157</f>
        <v>h</v>
      </c>
    </row>
    <row r="1181">
      <c r="E1181" s="55" t="str">
        <f>J157</f>
        <v>a118</v>
      </c>
    </row>
    <row r="1182">
      <c r="E1182" s="55">
        <f>E158</f>
        <v>121</v>
      </c>
    </row>
    <row r="1183">
      <c r="E1183" s="55">
        <f>F158</f>
        <v>8</v>
      </c>
    </row>
    <row r="1184">
      <c r="E1184" s="55">
        <f>G158</f>
        <v>3</v>
      </c>
    </row>
    <row r="1185">
      <c r="E1185" s="55">
        <f>H158</f>
        <v>2001</v>
      </c>
    </row>
    <row r="1186">
      <c r="E1186" s="55" t="str">
        <f>I158</f>
        <v>m</v>
      </c>
    </row>
    <row r="1187">
      <c r="E1187" s="55" t="str">
        <f>J158</f>
        <v>a119</v>
      </c>
    </row>
    <row r="1188">
      <c r="E1188" s="55">
        <f>E159</f>
        <v>102</v>
      </c>
    </row>
    <row r="1189">
      <c r="E1189" s="55">
        <f>F159</f>
        <v>18</v>
      </c>
    </row>
    <row r="1190">
      <c r="E1190" s="55">
        <f>G159</f>
        <v>3</v>
      </c>
    </row>
    <row r="1191">
      <c r="E1191" s="55">
        <f>H159</f>
        <v>2023</v>
      </c>
    </row>
    <row r="1192">
      <c r="E1192" s="55" t="str">
        <f>I159</f>
        <v>h</v>
      </c>
    </row>
    <row r="1193">
      <c r="E1193" s="55" t="str">
        <f>J159</f>
        <v>a120</v>
      </c>
    </row>
    <row r="1194">
      <c r="E1194" s="55">
        <f>E160</f>
        <v>132</v>
      </c>
    </row>
    <row r="1195">
      <c r="E1195" s="55">
        <f>F160</f>
        <v>14</v>
      </c>
    </row>
    <row r="1196">
      <c r="E1196" s="55">
        <f>G160</f>
        <v>3</v>
      </c>
    </row>
    <row r="1197">
      <c r="E1197" s="55">
        <f>H160</f>
        <v>2016</v>
      </c>
    </row>
    <row r="1198">
      <c r="E1198" s="55" t="str">
        <f>I160</f>
        <v>h</v>
      </c>
    </row>
    <row r="1199">
      <c r="E1199" s="55" t="str">
        <f>J160</f>
        <v>a121</v>
      </c>
    </row>
    <row r="1200">
      <c r="E1200" s="55">
        <f>E161</f>
        <v>110</v>
      </c>
    </row>
    <row r="1201">
      <c r="E1201" s="55">
        <f>F161</f>
        <v>31</v>
      </c>
    </row>
    <row r="1202">
      <c r="E1202" s="55">
        <f>G161</f>
        <v>3</v>
      </c>
    </row>
    <row r="1203">
      <c r="E1203" s="55">
        <f>H161</f>
        <v>2010</v>
      </c>
    </row>
    <row r="1204">
      <c r="E1204" s="55" t="str">
        <f>I161</f>
        <v>m</v>
      </c>
    </row>
    <row r="1205">
      <c r="E1205" s="55" t="str">
        <f>J161</f>
        <v>a122</v>
      </c>
    </row>
    <row r="1206">
      <c r="E1206" s="55">
        <f>E162</f>
        <v>118</v>
      </c>
    </row>
    <row r="1207">
      <c r="E1207" s="55">
        <f>F162</f>
        <v>20</v>
      </c>
    </row>
    <row r="1208">
      <c r="E1208" s="55">
        <f>G162</f>
        <v>3</v>
      </c>
    </row>
    <row r="1209">
      <c r="E1209" s="55">
        <f>H162</f>
        <v>2016</v>
      </c>
    </row>
    <row r="1210">
      <c r="E1210" s="55" t="str">
        <f>I162</f>
        <v>h</v>
      </c>
    </row>
    <row r="1211">
      <c r="E1211" s="55" t="str">
        <f>J162</f>
        <v>a123</v>
      </c>
    </row>
    <row r="1212">
      <c r="E1212" s="55">
        <f>E163</f>
        <v>101</v>
      </c>
    </row>
    <row r="1213">
      <c r="E1213" s="55">
        <f>F163</f>
        <v>2</v>
      </c>
    </row>
    <row r="1214">
      <c r="E1214" s="55">
        <f>G163</f>
        <v>10</v>
      </c>
    </row>
    <row r="1215">
      <c r="E1215" s="55">
        <f>H163</f>
        <v>2021</v>
      </c>
    </row>
    <row r="1216">
      <c r="E1216" s="55" t="str">
        <f>I163</f>
        <v>m</v>
      </c>
    </row>
    <row r="1217">
      <c r="E1217" s="55" t="str">
        <f>J163</f>
        <v>a124</v>
      </c>
    </row>
    <row r="1218">
      <c r="E1218" s="55">
        <f>E164</f>
        <v>104</v>
      </c>
    </row>
    <row r="1219">
      <c r="E1219" s="55">
        <f>F164</f>
        <v>10</v>
      </c>
    </row>
    <row r="1220">
      <c r="E1220" s="55">
        <f>G164</f>
        <v>3</v>
      </c>
    </row>
    <row r="1221">
      <c r="E1221" s="55">
        <f>H164</f>
        <v>2019</v>
      </c>
    </row>
    <row r="1222">
      <c r="E1222" s="55" t="str">
        <f>I164</f>
        <v>h</v>
      </c>
    </row>
    <row r="1223">
      <c r="E1223" s="55" t="str">
        <f>J164</f>
        <v>a125</v>
      </c>
    </row>
    <row r="1224">
      <c r="E1224" s="55">
        <f>E165</f>
        <v>129</v>
      </c>
    </row>
    <row r="1225">
      <c r="E1225" s="55">
        <f>F165</f>
        <v>21</v>
      </c>
    </row>
    <row r="1226">
      <c r="E1226" s="55">
        <f>G165</f>
        <v>10</v>
      </c>
    </row>
    <row r="1227">
      <c r="E1227" s="55">
        <f>H165</f>
        <v>2020</v>
      </c>
    </row>
    <row r="1228">
      <c r="E1228" s="55" t="str">
        <f>I165</f>
        <v>h</v>
      </c>
    </row>
    <row r="1229">
      <c r="E1229" s="55" t="str">
        <f>J165</f>
        <v>a126</v>
      </c>
    </row>
    <row r="1230">
      <c r="E1230" s="55">
        <f>E166</f>
        <v>132</v>
      </c>
    </row>
    <row r="1231">
      <c r="E1231" s="55">
        <f>F166</f>
        <v>24</v>
      </c>
    </row>
    <row r="1232">
      <c r="E1232" s="55">
        <f>G166</f>
        <v>3</v>
      </c>
    </row>
    <row r="1233">
      <c r="E1233" s="55">
        <f>H166</f>
        <v>2010</v>
      </c>
    </row>
    <row r="1234">
      <c r="E1234" s="55" t="str">
        <f>I166</f>
        <v>h</v>
      </c>
    </row>
    <row r="1235">
      <c r="E1235" s="55" t="str">
        <f>J166</f>
        <v>a127</v>
      </c>
    </row>
    <row r="1236">
      <c r="E1236" s="55">
        <f>E167</f>
        <v>128</v>
      </c>
    </row>
    <row r="1237">
      <c r="E1237" s="55">
        <f>F167</f>
        <v>18</v>
      </c>
    </row>
    <row r="1238">
      <c r="E1238" s="55">
        <f>G167</f>
        <v>9</v>
      </c>
    </row>
    <row r="1239">
      <c r="E1239" s="55">
        <f>H167</f>
        <v>2014</v>
      </c>
    </row>
    <row r="1240">
      <c r="E1240" s="55" t="str">
        <f>I167</f>
        <v>m</v>
      </c>
    </row>
    <row r="1241">
      <c r="E1241" s="55" t="str">
        <f>J167</f>
        <v>a128</v>
      </c>
    </row>
    <row r="1242">
      <c r="E1242" s="55">
        <f>E168</f>
        <v>100</v>
      </c>
    </row>
    <row r="1243">
      <c r="E1243" s="55">
        <f>F168</f>
        <v>13</v>
      </c>
    </row>
    <row r="1244">
      <c r="E1244" s="55">
        <f>G168</f>
        <v>11</v>
      </c>
    </row>
    <row r="1245">
      <c r="E1245" s="55">
        <f>H168</f>
        <v>2010</v>
      </c>
    </row>
    <row r="1246">
      <c r="E1246" s="55" t="str">
        <f>I168</f>
        <v>m</v>
      </c>
    </row>
    <row r="1247">
      <c r="E1247" s="55" t="str">
        <f>J168</f>
        <v>a129</v>
      </c>
    </row>
    <row r="1248">
      <c r="E1248" s="55">
        <f>E169</f>
        <v>132</v>
      </c>
    </row>
    <row r="1249">
      <c r="E1249" s="55">
        <f>F169</f>
        <v>18</v>
      </c>
    </row>
    <row r="1250">
      <c r="E1250" s="55">
        <f>G169</f>
        <v>3</v>
      </c>
    </row>
    <row r="1251">
      <c r="E1251" s="55">
        <f>H169</f>
        <v>2019</v>
      </c>
    </row>
    <row r="1252">
      <c r="E1252" s="55" t="str">
        <f>I169</f>
        <v>h</v>
      </c>
    </row>
    <row r="1253">
      <c r="E1253" s="55" t="str">
        <f>J169</f>
        <v>a130</v>
      </c>
    </row>
    <row r="1254">
      <c r="E1254" s="55">
        <f>E170</f>
        <v>123</v>
      </c>
    </row>
    <row r="1255">
      <c r="E1255" s="55">
        <f>F170</f>
        <v>18</v>
      </c>
    </row>
    <row r="1256">
      <c r="E1256" s="55">
        <f>G170</f>
        <v>5</v>
      </c>
    </row>
    <row r="1257">
      <c r="E1257" s="55">
        <f>H170</f>
        <v>2006</v>
      </c>
    </row>
    <row r="1258">
      <c r="E1258" s="55" t="str">
        <f>I170</f>
        <v>h</v>
      </c>
    </row>
    <row r="1259">
      <c r="E1259" s="55" t="str">
        <f>J170</f>
        <v>a131</v>
      </c>
    </row>
    <row r="1260">
      <c r="E1260" s="55">
        <f>E171</f>
        <v>102</v>
      </c>
    </row>
    <row r="1261">
      <c r="E1261" s="55">
        <f>F171</f>
        <v>17</v>
      </c>
    </row>
    <row r="1262">
      <c r="E1262" s="55">
        <f>G171</f>
        <v>7</v>
      </c>
    </row>
    <row r="1263">
      <c r="E1263" s="55">
        <f>H171</f>
        <v>2009</v>
      </c>
    </row>
    <row r="1264">
      <c r="E1264" s="55" t="str">
        <f>I171</f>
        <v>m</v>
      </c>
    </row>
    <row r="1265">
      <c r="E1265" s="55" t="str">
        <f>J171</f>
        <v>a132</v>
      </c>
    </row>
    <row r="1266">
      <c r="E1266" s="55">
        <f>E172</f>
        <v>107</v>
      </c>
    </row>
    <row r="1267">
      <c r="E1267" s="55">
        <f>F172</f>
        <v>14</v>
      </c>
    </row>
    <row r="1268">
      <c r="E1268" s="55">
        <f>G172</f>
        <v>1</v>
      </c>
    </row>
    <row r="1269">
      <c r="E1269" s="55">
        <f>H172</f>
        <v>2015</v>
      </c>
    </row>
    <row r="1270">
      <c r="E1270" s="55" t="str">
        <f>I172</f>
        <v>h</v>
      </c>
    </row>
    <row r="1271">
      <c r="E1271" s="55" t="str">
        <f>J172</f>
        <v>a133</v>
      </c>
    </row>
    <row r="1272">
      <c r="E1272" s="55">
        <f>E173</f>
        <v>130</v>
      </c>
    </row>
    <row r="1273">
      <c r="E1273" s="55">
        <f>F173</f>
        <v>9</v>
      </c>
    </row>
    <row r="1274">
      <c r="E1274" s="55">
        <f>G173</f>
        <v>3</v>
      </c>
    </row>
    <row r="1275">
      <c r="E1275" s="55">
        <f>H173</f>
        <v>2013</v>
      </c>
    </row>
    <row r="1276">
      <c r="E1276" s="55" t="str">
        <f>I173</f>
        <v>m</v>
      </c>
    </row>
    <row r="1277">
      <c r="E1277" s="55" t="str">
        <f>J173</f>
        <v>a134</v>
      </c>
    </row>
    <row r="1278">
      <c r="E1278" s="55">
        <f>E174</f>
        <v>130</v>
      </c>
    </row>
    <row r="1279">
      <c r="E1279" s="55">
        <f>F174</f>
        <v>4</v>
      </c>
    </row>
    <row r="1280">
      <c r="E1280" s="55">
        <f>G174</f>
        <v>5</v>
      </c>
    </row>
    <row r="1281">
      <c r="E1281" s="55">
        <f>H174</f>
        <v>2023</v>
      </c>
    </row>
    <row r="1282">
      <c r="E1282" s="55" t="str">
        <f>I174</f>
        <v>h</v>
      </c>
    </row>
    <row r="1283">
      <c r="E1283" s="55" t="str">
        <f>J174</f>
        <v>a135</v>
      </c>
    </row>
    <row r="1284">
      <c r="E1284" s="55">
        <f>E175</f>
        <v>107</v>
      </c>
    </row>
    <row r="1285">
      <c r="E1285" s="55">
        <f>F175</f>
        <v>18</v>
      </c>
    </row>
    <row r="1286">
      <c r="E1286" s="55">
        <f>G175</f>
        <v>8</v>
      </c>
    </row>
    <row r="1287">
      <c r="E1287" s="55">
        <f>H175</f>
        <v>2022</v>
      </c>
    </row>
    <row r="1288">
      <c r="E1288" s="55" t="str">
        <f>I175</f>
        <v>m</v>
      </c>
    </row>
    <row r="1289">
      <c r="E1289" s="55" t="str">
        <f>J175</f>
        <v>a136</v>
      </c>
    </row>
    <row r="1290">
      <c r="E1290" s="55">
        <f>E176</f>
        <v>133</v>
      </c>
    </row>
    <row r="1291">
      <c r="E1291" s="55">
        <f>F176</f>
        <v>22</v>
      </c>
    </row>
    <row r="1292">
      <c r="E1292" s="55">
        <f>G176</f>
        <v>8</v>
      </c>
    </row>
    <row r="1293">
      <c r="E1293" s="55">
        <f>H176</f>
        <v>2011</v>
      </c>
    </row>
    <row r="1294">
      <c r="E1294" s="55" t="str">
        <f>I176</f>
        <v>h</v>
      </c>
    </row>
    <row r="1295">
      <c r="E1295" s="55" t="str">
        <f>J176</f>
        <v>a137</v>
      </c>
    </row>
    <row r="1296">
      <c r="E1296" s="55">
        <f>E177</f>
        <v>112</v>
      </c>
    </row>
    <row r="1297">
      <c r="E1297" s="55">
        <f>F177</f>
        <v>19</v>
      </c>
    </row>
    <row r="1298">
      <c r="E1298" s="55">
        <f>G177</f>
        <v>3</v>
      </c>
    </row>
    <row r="1299">
      <c r="E1299" s="55">
        <f>H177</f>
        <v>2022</v>
      </c>
    </row>
    <row r="1300">
      <c r="E1300" s="55" t="str">
        <f>I177</f>
        <v>m</v>
      </c>
    </row>
    <row r="1301">
      <c r="E1301" s="55" t="str">
        <f>J177</f>
        <v>a138</v>
      </c>
    </row>
    <row r="1302">
      <c r="E1302" s="55">
        <f>E178</f>
        <v>116</v>
      </c>
    </row>
    <row r="1303">
      <c r="E1303" s="55">
        <f>F178</f>
        <v>18</v>
      </c>
    </row>
    <row r="1304">
      <c r="E1304" s="55">
        <f>G178</f>
        <v>7</v>
      </c>
    </row>
    <row r="1305">
      <c r="E1305" s="55">
        <f>H178</f>
        <v>2011</v>
      </c>
    </row>
    <row r="1306">
      <c r="E1306" s="55" t="str">
        <f>I178</f>
        <v>h</v>
      </c>
    </row>
    <row r="1307">
      <c r="E1307" s="55" t="str">
        <f>J178</f>
        <v>a139</v>
      </c>
    </row>
    <row r="1308">
      <c r="E1308" s="55">
        <f>E179</f>
        <v>121</v>
      </c>
    </row>
    <row r="1309">
      <c r="E1309" s="55">
        <f>F179</f>
        <v>7</v>
      </c>
    </row>
    <row r="1310">
      <c r="E1310" s="55">
        <f>G179</f>
        <v>3</v>
      </c>
    </row>
    <row r="1311">
      <c r="E1311" s="55">
        <f>H179</f>
        <v>2003</v>
      </c>
    </row>
    <row r="1312">
      <c r="E1312" s="55" t="str">
        <f>I179</f>
        <v>m</v>
      </c>
    </row>
    <row r="1313">
      <c r="E1313" s="55" t="str">
        <f>J179</f>
        <v>a140</v>
      </c>
    </row>
    <row r="1314">
      <c r="E1314" s="55">
        <f>E180</f>
        <v>117</v>
      </c>
    </row>
    <row r="1315">
      <c r="E1315" s="55">
        <f>F180</f>
        <v>10</v>
      </c>
    </row>
    <row r="1316">
      <c r="E1316" s="55">
        <f>G180</f>
        <v>3</v>
      </c>
    </row>
    <row r="1317">
      <c r="E1317" s="55">
        <f>H180</f>
        <v>2012</v>
      </c>
    </row>
    <row r="1318">
      <c r="E1318" s="55" t="str">
        <f>I180</f>
        <v>h</v>
      </c>
    </row>
    <row r="1319">
      <c r="E1319" s="55" t="str">
        <f>J180</f>
        <v>a141</v>
      </c>
    </row>
    <row r="1320">
      <c r="E1320" s="55">
        <f>E181</f>
        <v>110</v>
      </c>
    </row>
    <row r="1321">
      <c r="E1321" s="55">
        <f>F181</f>
        <v>15</v>
      </c>
    </row>
    <row r="1322">
      <c r="E1322" s="55">
        <f>G181</f>
        <v>1</v>
      </c>
    </row>
    <row r="1323">
      <c r="E1323" s="55">
        <f>H181</f>
        <v>2004</v>
      </c>
    </row>
    <row r="1324">
      <c r="E1324" s="55" t="str">
        <f>I181</f>
        <v>m</v>
      </c>
    </row>
    <row r="1325">
      <c r="E1325" s="55" t="str">
        <f>J181</f>
        <v>a142</v>
      </c>
    </row>
    <row r="1326">
      <c r="E1326" s="55">
        <f>E182</f>
        <v>132</v>
      </c>
    </row>
    <row r="1327">
      <c r="E1327" s="55">
        <f>F182</f>
        <v>18</v>
      </c>
    </row>
    <row r="1328">
      <c r="E1328" s="55">
        <f>G182</f>
        <v>6</v>
      </c>
    </row>
    <row r="1329">
      <c r="E1329" s="55">
        <f>H182</f>
        <v>2019</v>
      </c>
    </row>
    <row r="1330">
      <c r="E1330" s="55" t="str">
        <f>I182</f>
        <v>h</v>
      </c>
    </row>
    <row r="1331">
      <c r="E1331" s="55" t="str">
        <f>J182</f>
        <v>a143</v>
      </c>
    </row>
    <row r="1332">
      <c r="E1332" s="55">
        <f>E183</f>
        <v>121</v>
      </c>
    </row>
    <row r="1333">
      <c r="E1333" s="55">
        <f>F183</f>
        <v>29</v>
      </c>
    </row>
    <row r="1334">
      <c r="E1334" s="55">
        <f>G183</f>
        <v>3</v>
      </c>
    </row>
    <row r="1335">
      <c r="E1335" s="55">
        <f>H183</f>
        <v>2015</v>
      </c>
    </row>
    <row r="1336">
      <c r="E1336" s="55" t="str">
        <f>I183</f>
        <v>m</v>
      </c>
    </row>
    <row r="1337">
      <c r="E1337" s="55" t="str">
        <f>J183</f>
        <v>a144</v>
      </c>
    </row>
    <row r="1338">
      <c r="E1338" s="55">
        <f>E184</f>
        <v>111</v>
      </c>
    </row>
    <row r="1339">
      <c r="E1339" s="55">
        <f>F184</f>
        <v>31</v>
      </c>
    </row>
    <row r="1340">
      <c r="E1340" s="55">
        <f>G184</f>
        <v>5</v>
      </c>
    </row>
    <row r="1341">
      <c r="E1341" s="55">
        <f>H184</f>
        <v>2011</v>
      </c>
    </row>
    <row r="1342">
      <c r="E1342" s="55" t="str">
        <f>I184</f>
        <v>h</v>
      </c>
    </row>
    <row r="1343">
      <c r="E1343" s="55" t="str">
        <f>J184</f>
        <v>a145</v>
      </c>
    </row>
    <row r="1344">
      <c r="E1344" s="55">
        <f>E185</f>
        <v>134</v>
      </c>
    </row>
    <row r="1345">
      <c r="E1345" s="55">
        <f>F185</f>
        <v>10</v>
      </c>
    </row>
    <row r="1346">
      <c r="E1346" s="55">
        <f>G185</f>
        <v>3</v>
      </c>
    </row>
    <row r="1347">
      <c r="E1347" s="55">
        <f>H185</f>
        <v>2004</v>
      </c>
    </row>
    <row r="1348">
      <c r="E1348" s="55" t="str">
        <f>I185</f>
        <v>h</v>
      </c>
    </row>
    <row r="1349">
      <c r="E1349" s="55" t="str">
        <f>J185</f>
        <v>a146</v>
      </c>
    </row>
    <row r="1350">
      <c r="E1350" s="55">
        <f>E186</f>
        <v>117</v>
      </c>
    </row>
    <row r="1351">
      <c r="E1351" s="55">
        <f>F186</f>
        <v>11</v>
      </c>
    </row>
    <row r="1352">
      <c r="E1352" s="55">
        <f>G186</f>
        <v>4</v>
      </c>
    </row>
    <row r="1353">
      <c r="E1353" s="55">
        <f>H186</f>
        <v>2009</v>
      </c>
    </row>
    <row r="1354">
      <c r="E1354" s="55" t="str">
        <f>I186</f>
        <v>m</v>
      </c>
    </row>
    <row r="1355">
      <c r="E1355" s="55" t="str">
        <f>J186</f>
        <v>a147</v>
      </c>
    </row>
    <row r="1356">
      <c r="E1356" s="55">
        <f>E187</f>
        <v>113</v>
      </c>
    </row>
    <row r="1357">
      <c r="E1357" s="55">
        <f>F187</f>
        <v>12</v>
      </c>
    </row>
    <row r="1358">
      <c r="E1358" s="55">
        <f>G187</f>
        <v>7</v>
      </c>
    </row>
    <row r="1359">
      <c r="E1359" s="55">
        <f>H187</f>
        <v>2004</v>
      </c>
    </row>
    <row r="1360">
      <c r="E1360" s="55" t="str">
        <f>I187</f>
        <v>h</v>
      </c>
    </row>
    <row r="1361">
      <c r="E1361" s="55" t="str">
        <f>J187</f>
        <v>a148</v>
      </c>
    </row>
    <row r="1362">
      <c r="E1362" s="55">
        <f>E188</f>
        <v>117</v>
      </c>
    </row>
    <row r="1363">
      <c r="E1363" s="55">
        <f>F188</f>
        <v>15</v>
      </c>
    </row>
    <row r="1364">
      <c r="E1364" s="55">
        <f>G188</f>
        <v>3</v>
      </c>
    </row>
    <row r="1365">
      <c r="E1365" s="55">
        <f>H188</f>
        <v>2009</v>
      </c>
    </row>
    <row r="1366">
      <c r="E1366" s="55" t="str">
        <f>I188</f>
        <v>m</v>
      </c>
    </row>
    <row r="1367">
      <c r="E1367" s="55" t="str">
        <f>J188</f>
        <v>a149</v>
      </c>
    </row>
    <row r="1368">
      <c r="E1368" s="55">
        <f>E189</f>
        <v>114</v>
      </c>
    </row>
    <row r="1369">
      <c r="E1369" s="55">
        <f>F189</f>
        <v>31</v>
      </c>
    </row>
    <row r="1370">
      <c r="E1370" s="55">
        <f>G189</f>
        <v>5</v>
      </c>
    </row>
    <row r="1371">
      <c r="E1371" s="55">
        <f>H189</f>
        <v>2001</v>
      </c>
    </row>
    <row r="1372">
      <c r="E1372" s="55" t="str">
        <f>I189</f>
        <v>h</v>
      </c>
    </row>
    <row r="1373">
      <c r="E1373" s="55" t="str">
        <f>J189</f>
        <v>a150</v>
      </c>
    </row>
    <row r="1374">
      <c r="E1374" s="55">
        <f>E190</f>
        <v>115</v>
      </c>
    </row>
    <row r="1375">
      <c r="E1375" s="55">
        <f>F190</f>
        <v>22</v>
      </c>
    </row>
    <row r="1376">
      <c r="E1376" s="55">
        <f>G190</f>
        <v>11</v>
      </c>
    </row>
    <row r="1377">
      <c r="E1377" s="55">
        <f>H190</f>
        <v>2018</v>
      </c>
    </row>
    <row r="1378">
      <c r="E1378" s="55" t="str">
        <f>I190</f>
        <v>m</v>
      </c>
    </row>
    <row r="1379">
      <c r="E1379" s="55" t="str">
        <f>J190</f>
        <v>a151</v>
      </c>
    </row>
    <row r="1380">
      <c r="E1380" s="55">
        <f>E191</f>
        <v>117</v>
      </c>
    </row>
    <row r="1381">
      <c r="E1381" s="55">
        <f>F191</f>
        <v>23</v>
      </c>
    </row>
    <row r="1382">
      <c r="E1382" s="55">
        <f>G191</f>
        <v>3</v>
      </c>
    </row>
    <row r="1383">
      <c r="E1383" s="55">
        <f>H191</f>
        <v>2014</v>
      </c>
    </row>
    <row r="1384">
      <c r="E1384" s="55" t="str">
        <f>I191</f>
        <v>h</v>
      </c>
    </row>
    <row r="1385">
      <c r="E1385" s="55" t="str">
        <f>J191</f>
        <v>a152</v>
      </c>
    </row>
    <row r="1386">
      <c r="E1386" s="55">
        <f>E192</f>
        <v>113</v>
      </c>
    </row>
    <row r="1387">
      <c r="E1387" s="55">
        <f>F192</f>
        <v>7</v>
      </c>
    </row>
    <row r="1388">
      <c r="E1388" s="55">
        <f>G192</f>
        <v>6</v>
      </c>
    </row>
    <row r="1389">
      <c r="E1389" s="55">
        <f>H192</f>
        <v>2019</v>
      </c>
    </row>
    <row r="1390">
      <c r="E1390" s="55" t="str">
        <f>I192</f>
        <v>m</v>
      </c>
    </row>
    <row r="1391">
      <c r="E1391" s="55" t="str">
        <f>J192</f>
        <v>a153</v>
      </c>
    </row>
    <row r="1392">
      <c r="E1392" s="55">
        <f>E193</f>
        <v>135</v>
      </c>
    </row>
    <row r="1393">
      <c r="E1393" s="55">
        <f>F193</f>
        <v>24</v>
      </c>
    </row>
    <row r="1394">
      <c r="E1394" s="55">
        <f>G193</f>
        <v>2</v>
      </c>
    </row>
    <row r="1395">
      <c r="E1395" s="55">
        <f>H193</f>
        <v>2001</v>
      </c>
    </row>
    <row r="1396">
      <c r="E1396" s="55" t="str">
        <f>I193</f>
        <v>h</v>
      </c>
    </row>
    <row r="1397">
      <c r="E1397" s="55" t="str">
        <f>J193</f>
        <v>a154</v>
      </c>
    </row>
    <row r="1398">
      <c r="E1398" s="55">
        <f>E194</f>
        <v>126</v>
      </c>
    </row>
    <row r="1399">
      <c r="E1399" s="55">
        <f>F194</f>
        <v>14</v>
      </c>
    </row>
    <row r="1400">
      <c r="E1400" s="55">
        <f>G194</f>
        <v>9</v>
      </c>
    </row>
    <row r="1401">
      <c r="E1401" s="55">
        <f>H194</f>
        <v>2007</v>
      </c>
    </row>
    <row r="1402">
      <c r="E1402" s="55" t="str">
        <f>I194</f>
        <v>m</v>
      </c>
    </row>
    <row r="1403">
      <c r="E1403" s="55" t="str">
        <f>J194</f>
        <v>a155</v>
      </c>
    </row>
    <row r="1404">
      <c r="E1404" s="55">
        <f>E195</f>
        <v>111</v>
      </c>
    </row>
    <row r="1405">
      <c r="E1405" s="55">
        <f>F195</f>
        <v>1</v>
      </c>
    </row>
    <row r="1406">
      <c r="E1406" s="55">
        <f>G195</f>
        <v>3</v>
      </c>
    </row>
    <row r="1407">
      <c r="E1407" s="55">
        <f>H195</f>
        <v>2018</v>
      </c>
    </row>
    <row r="1408">
      <c r="E1408" s="55" t="str">
        <f>I195</f>
        <v>h</v>
      </c>
    </row>
    <row r="1409">
      <c r="E1409" s="55" t="str">
        <f>J195</f>
        <v>a156</v>
      </c>
    </row>
    <row r="1410">
      <c r="E1410" s="55">
        <f>E196</f>
        <v>109</v>
      </c>
    </row>
    <row r="1411">
      <c r="E1411" s="55">
        <f>F196</f>
        <v>5</v>
      </c>
    </row>
    <row r="1412">
      <c r="E1412" s="55">
        <f>G196</f>
        <v>12</v>
      </c>
    </row>
    <row r="1413">
      <c r="E1413" s="55">
        <f>H196</f>
        <v>2012</v>
      </c>
    </row>
    <row r="1414">
      <c r="E1414" s="55" t="str">
        <f>I196</f>
        <v>h</v>
      </c>
    </row>
    <row r="1415">
      <c r="E1415" s="55" t="str">
        <f>J196</f>
        <v>a157</v>
      </c>
    </row>
    <row r="1416">
      <c r="E1416" s="55">
        <f>E197</f>
        <v>123</v>
      </c>
    </row>
    <row r="1417">
      <c r="E1417" s="55">
        <f>F197</f>
        <v>27</v>
      </c>
    </row>
    <row r="1418">
      <c r="E1418" s="55">
        <f>G197</f>
        <v>4</v>
      </c>
    </row>
    <row r="1419">
      <c r="E1419" s="55">
        <f>H197</f>
        <v>2023</v>
      </c>
    </row>
    <row r="1420">
      <c r="E1420" s="55" t="str">
        <f>I197</f>
        <v>m</v>
      </c>
    </row>
    <row r="1421">
      <c r="E1421" s="55" t="str">
        <f>J197</f>
        <v>a158</v>
      </c>
    </row>
    <row r="1422">
      <c r="E1422" s="55">
        <f>E198</f>
        <v>134</v>
      </c>
    </row>
    <row r="1423">
      <c r="E1423" s="55">
        <f>F198</f>
        <v>20</v>
      </c>
    </row>
    <row r="1424">
      <c r="E1424" s="55">
        <f>G198</f>
        <v>4</v>
      </c>
    </row>
    <row r="1425">
      <c r="E1425" s="55">
        <f>H198</f>
        <v>2002</v>
      </c>
    </row>
    <row r="1426">
      <c r="E1426" s="55" t="str">
        <f>I198</f>
        <v>h</v>
      </c>
    </row>
    <row r="1427">
      <c r="E1427" s="55" t="str">
        <f>J198</f>
        <v>a159</v>
      </c>
    </row>
    <row r="1428">
      <c r="E1428" s="55">
        <f>E199</f>
        <v>131</v>
      </c>
    </row>
    <row r="1429">
      <c r="E1429" s="55">
        <f>F199</f>
        <v>28</v>
      </c>
    </row>
    <row r="1430">
      <c r="E1430" s="55">
        <f>G199</f>
        <v>3</v>
      </c>
    </row>
    <row r="1431">
      <c r="E1431" s="55">
        <f>H199</f>
        <v>2015</v>
      </c>
    </row>
    <row r="1432">
      <c r="E1432" s="55" t="str">
        <f>I199</f>
        <v>m</v>
      </c>
    </row>
    <row r="1433">
      <c r="E1433" s="55" t="str">
        <f>J199</f>
        <v>a160</v>
      </c>
    </row>
    <row r="1434">
      <c r="E1434" s="55">
        <f>E200</f>
        <v>130</v>
      </c>
    </row>
    <row r="1435">
      <c r="E1435" s="55">
        <f>F200</f>
        <v>25</v>
      </c>
    </row>
    <row r="1436">
      <c r="E1436" s="55">
        <f>G200</f>
        <v>3</v>
      </c>
    </row>
    <row r="1437">
      <c r="E1437" s="55">
        <f>H200</f>
        <v>2018</v>
      </c>
    </row>
    <row r="1438">
      <c r="E1438" s="55" t="str">
        <f>I200</f>
        <v>h</v>
      </c>
    </row>
    <row r="1439">
      <c r="E1439" s="55" t="str">
        <f>J200</f>
        <v>a161</v>
      </c>
    </row>
    <row r="1440">
      <c r="E1440" s="55">
        <f>E201</f>
        <v>112</v>
      </c>
    </row>
    <row r="1441">
      <c r="E1441" s="55">
        <f>F201</f>
        <v>7</v>
      </c>
    </row>
    <row r="1442">
      <c r="E1442" s="55">
        <f>G201</f>
        <v>10</v>
      </c>
    </row>
    <row r="1443">
      <c r="E1443" s="55">
        <f>H201</f>
        <v>2012</v>
      </c>
    </row>
    <row r="1444">
      <c r="E1444" s="55" t="str">
        <f>I201</f>
        <v>h</v>
      </c>
    </row>
    <row r="1445">
      <c r="E1445" s="55" t="str">
        <f>J201</f>
        <v>a162</v>
      </c>
    </row>
    <row r="1446">
      <c r="E1446" s="55">
        <f>E202</f>
        <v>121</v>
      </c>
    </row>
    <row r="1447">
      <c r="E1447" s="55">
        <f>F202</f>
        <v>26</v>
      </c>
    </row>
    <row r="1448">
      <c r="E1448" s="55">
        <f>G202</f>
        <v>12</v>
      </c>
    </row>
    <row r="1449">
      <c r="E1449" s="55">
        <f>H202</f>
        <v>2008</v>
      </c>
    </row>
    <row r="1450">
      <c r="E1450" s="55" t="str">
        <f>I202</f>
        <v>h</v>
      </c>
    </row>
    <row r="1451">
      <c r="E1451" s="55" t="str">
        <f>J202</f>
        <v>a163</v>
      </c>
    </row>
    <row r="1452">
      <c r="E1452" s="55">
        <f>E203</f>
        <v>113</v>
      </c>
    </row>
    <row r="1453">
      <c r="E1453" s="55">
        <f>F203</f>
        <v>13</v>
      </c>
    </row>
    <row r="1454">
      <c r="E1454" s="55">
        <f>G203</f>
        <v>3</v>
      </c>
    </row>
    <row r="1455">
      <c r="E1455" s="55">
        <f>H203</f>
        <v>2008</v>
      </c>
    </row>
    <row r="1456">
      <c r="E1456" s="55" t="str">
        <f>I203</f>
        <v>m</v>
      </c>
    </row>
    <row r="1457">
      <c r="E1457" s="55" t="str">
        <f>J203</f>
        <v>a164</v>
      </c>
    </row>
    <row r="1458">
      <c r="E1458" s="55">
        <f>E204</f>
        <v>106</v>
      </c>
    </row>
    <row r="1459">
      <c r="E1459" s="55">
        <f>F204</f>
        <v>22</v>
      </c>
    </row>
    <row r="1460">
      <c r="E1460" s="55">
        <f>G204</f>
        <v>7</v>
      </c>
    </row>
    <row r="1461">
      <c r="E1461" s="55">
        <f>H204</f>
        <v>2004</v>
      </c>
    </row>
    <row r="1462">
      <c r="E1462" s="55" t="str">
        <f>I204</f>
        <v>m</v>
      </c>
    </row>
    <row r="1463">
      <c r="E1463" s="55" t="str">
        <f>J204</f>
        <v>a165</v>
      </c>
    </row>
    <row r="1464">
      <c r="E1464" s="55">
        <f>E205</f>
        <v>131</v>
      </c>
    </row>
    <row r="1465">
      <c r="E1465" s="55">
        <f>F205</f>
        <v>3</v>
      </c>
    </row>
    <row r="1466">
      <c r="E1466" s="55">
        <f>G205</f>
        <v>3</v>
      </c>
    </row>
    <row r="1467">
      <c r="E1467" s="55">
        <f>H205</f>
        <v>2013</v>
      </c>
    </row>
    <row r="1468">
      <c r="E1468" s="55" t="str">
        <f>I205</f>
        <v>h</v>
      </c>
    </row>
    <row r="1469">
      <c r="E1469" s="55" t="str">
        <f>J205</f>
        <v>a166</v>
      </c>
    </row>
    <row r="1470">
      <c r="E1470" s="55">
        <f>E206</f>
        <v>107</v>
      </c>
    </row>
    <row r="1471">
      <c r="E1471" s="55">
        <f>F206</f>
        <v>31</v>
      </c>
    </row>
    <row r="1472">
      <c r="E1472" s="55">
        <f>G206</f>
        <v>11</v>
      </c>
    </row>
    <row r="1473">
      <c r="E1473" s="55">
        <f>H206</f>
        <v>2001</v>
      </c>
    </row>
    <row r="1474">
      <c r="E1474" s="55" t="str">
        <f>I206</f>
        <v>h</v>
      </c>
    </row>
    <row r="1475">
      <c r="E1475" s="55" t="str">
        <f>J206</f>
        <v>a167</v>
      </c>
    </row>
    <row r="1476">
      <c r="E1476" s="55">
        <f>E207</f>
        <v>124</v>
      </c>
    </row>
    <row r="1477">
      <c r="E1477" s="55">
        <f>F207</f>
        <v>27</v>
      </c>
    </row>
    <row r="1478">
      <c r="E1478" s="55">
        <f>G207</f>
        <v>6</v>
      </c>
    </row>
    <row r="1479">
      <c r="E1479" s="55">
        <f>H207</f>
        <v>2014</v>
      </c>
    </row>
    <row r="1480">
      <c r="E1480" s="55" t="str">
        <f>I207</f>
        <v>m</v>
      </c>
    </row>
    <row r="1481">
      <c r="E1481" s="55" t="str">
        <f>J207</f>
        <v>a168</v>
      </c>
    </row>
    <row r="1482">
      <c r="E1482" s="55">
        <f>E208</f>
        <v>118</v>
      </c>
    </row>
    <row r="1483">
      <c r="E1483" s="55">
        <f>F208</f>
        <v>9</v>
      </c>
    </row>
    <row r="1484">
      <c r="E1484" s="55">
        <f>G208</f>
        <v>3</v>
      </c>
    </row>
    <row r="1485">
      <c r="E1485" s="55">
        <f>H208</f>
        <v>2006</v>
      </c>
    </row>
    <row r="1486">
      <c r="E1486" s="55" t="str">
        <f>I208</f>
        <v>h</v>
      </c>
    </row>
    <row r="1487">
      <c r="E1487" s="55" t="str">
        <f>J208</f>
        <v>a169</v>
      </c>
    </row>
    <row r="1488">
      <c r="E1488" s="55">
        <f>E209</f>
        <v>115</v>
      </c>
    </row>
    <row r="1489">
      <c r="E1489" s="55">
        <f>F209</f>
        <v>8</v>
      </c>
    </row>
    <row r="1490">
      <c r="E1490" s="55">
        <f>G209</f>
        <v>5</v>
      </c>
    </row>
    <row r="1491">
      <c r="E1491" s="55">
        <f>H209</f>
        <v>2013</v>
      </c>
    </row>
    <row r="1492">
      <c r="E1492" s="55" t="str">
        <f>I209</f>
        <v>m</v>
      </c>
    </row>
    <row r="1493">
      <c r="E1493" s="55" t="str">
        <f>J209</f>
        <v>a170</v>
      </c>
    </row>
    <row r="1494">
      <c r="E1494" s="55">
        <f>E210</f>
        <v>128</v>
      </c>
    </row>
    <row r="1495">
      <c r="E1495" s="55">
        <f>F210</f>
        <v>5</v>
      </c>
    </row>
    <row r="1496">
      <c r="E1496" s="55">
        <f>G210</f>
        <v>1</v>
      </c>
    </row>
    <row r="1497">
      <c r="E1497" s="55">
        <f>H210</f>
        <v>2013</v>
      </c>
    </row>
    <row r="1498">
      <c r="E1498" s="55" t="str">
        <f>I210</f>
        <v>h</v>
      </c>
    </row>
    <row r="1499">
      <c r="E1499" s="55" t="str">
        <f>J210</f>
        <v>a171</v>
      </c>
    </row>
    <row r="1500">
      <c r="E1500" s="55">
        <f>E211</f>
        <v>104</v>
      </c>
    </row>
    <row r="1501">
      <c r="E1501" s="55">
        <f>F211</f>
        <v>18</v>
      </c>
    </row>
    <row r="1502">
      <c r="E1502" s="55">
        <f>G211</f>
        <v>3</v>
      </c>
    </row>
    <row r="1503">
      <c r="E1503" s="55">
        <f>H211</f>
        <v>2018</v>
      </c>
    </row>
    <row r="1504">
      <c r="E1504" s="55" t="str">
        <f>I211</f>
        <v>m</v>
      </c>
    </row>
    <row r="1505">
      <c r="E1505" s="55" t="str">
        <f>J211</f>
        <v>a172</v>
      </c>
    </row>
    <row r="1506">
      <c r="E1506" s="55">
        <f>E212</f>
        <v>117</v>
      </c>
    </row>
    <row r="1507">
      <c r="E1507" s="55">
        <f>F212</f>
        <v>18</v>
      </c>
    </row>
    <row r="1508">
      <c r="E1508" s="55">
        <f>G212</f>
        <v>11</v>
      </c>
    </row>
    <row r="1509">
      <c r="E1509" s="55">
        <f>H212</f>
        <v>2017</v>
      </c>
    </row>
    <row r="1510">
      <c r="E1510" s="55" t="str">
        <f>I212</f>
        <v>h</v>
      </c>
    </row>
    <row r="1511">
      <c r="E1511" s="55" t="str">
        <f>J212</f>
        <v>a173</v>
      </c>
    </row>
    <row r="1512">
      <c r="E1512" s="55">
        <f>E213</f>
        <v>109</v>
      </c>
    </row>
    <row r="1513">
      <c r="E1513" s="55">
        <f>F213</f>
        <v>1</v>
      </c>
    </row>
    <row r="1514">
      <c r="E1514" s="55">
        <f>G213</f>
        <v>2</v>
      </c>
    </row>
    <row r="1515">
      <c r="E1515" s="55">
        <f>H213</f>
        <v>2020</v>
      </c>
    </row>
    <row r="1516">
      <c r="E1516" s="55" t="str">
        <f>I213</f>
        <v>m</v>
      </c>
    </row>
    <row r="1517">
      <c r="E1517" s="55" t="str">
        <f>J213</f>
        <v>a174</v>
      </c>
    </row>
    <row r="1518">
      <c r="E1518" s="55">
        <f>E214</f>
        <v>109</v>
      </c>
    </row>
    <row r="1519">
      <c r="E1519" s="55">
        <f>F214</f>
        <v>7</v>
      </c>
    </row>
    <row r="1520">
      <c r="E1520" s="55">
        <f>G214</f>
        <v>3</v>
      </c>
    </row>
    <row r="1521">
      <c r="E1521" s="55">
        <f>H214</f>
        <v>2007</v>
      </c>
    </row>
    <row r="1522">
      <c r="E1522" s="55" t="str">
        <f>I214</f>
        <v>h</v>
      </c>
    </row>
    <row r="1523">
      <c r="E1523" s="55" t="str">
        <f>J214</f>
        <v>a175</v>
      </c>
    </row>
    <row r="1524">
      <c r="E1524" s="55">
        <f>E215</f>
        <v>118</v>
      </c>
    </row>
    <row r="1525">
      <c r="E1525" s="55">
        <f>F215</f>
        <v>5</v>
      </c>
    </row>
    <row r="1526">
      <c r="E1526" s="55">
        <f>G215</f>
        <v>3</v>
      </c>
    </row>
    <row r="1527">
      <c r="E1527" s="55">
        <f>H215</f>
        <v>2021</v>
      </c>
    </row>
    <row r="1528">
      <c r="E1528" s="55" t="str">
        <f>I215</f>
        <v>m</v>
      </c>
    </row>
    <row r="1529">
      <c r="E1529" s="55" t="str">
        <f>J215</f>
        <v>a176</v>
      </c>
    </row>
    <row r="1530">
      <c r="E1530" s="55">
        <f>E216</f>
        <v>117</v>
      </c>
    </row>
    <row r="1531">
      <c r="E1531" s="55">
        <f>F216</f>
        <v>10</v>
      </c>
    </row>
    <row r="1532">
      <c r="E1532" s="55">
        <f>G216</f>
        <v>3</v>
      </c>
    </row>
    <row r="1533">
      <c r="E1533" s="55">
        <f>H216</f>
        <v>2005</v>
      </c>
    </row>
    <row r="1534">
      <c r="E1534" s="55" t="str">
        <f>I216</f>
        <v>h</v>
      </c>
    </row>
    <row r="1535">
      <c r="E1535" s="55" t="str">
        <f>J216</f>
        <v>a177</v>
      </c>
    </row>
    <row r="1536">
      <c r="E1536" s="55">
        <f>E217</f>
        <v>105</v>
      </c>
    </row>
    <row r="1537">
      <c r="E1537" s="55">
        <f>F217</f>
        <v>18</v>
      </c>
    </row>
    <row r="1538">
      <c r="E1538" s="55">
        <f>G217</f>
        <v>11</v>
      </c>
    </row>
    <row r="1539">
      <c r="E1539" s="55">
        <f>H217</f>
        <v>2024</v>
      </c>
    </row>
    <row r="1540">
      <c r="E1540" s="55" t="str">
        <f>I217</f>
        <v>m</v>
      </c>
    </row>
    <row r="1541">
      <c r="E1541" s="55" t="str">
        <f>J217</f>
        <v>a178</v>
      </c>
    </row>
    <row r="1542">
      <c r="E1542" s="55">
        <f>E218</f>
        <v>117</v>
      </c>
    </row>
    <row r="1543">
      <c r="E1543" s="55">
        <f>F218</f>
        <v>25</v>
      </c>
    </row>
    <row r="1544">
      <c r="E1544" s="55">
        <f>G218</f>
        <v>3</v>
      </c>
    </row>
    <row r="1545">
      <c r="E1545" s="55">
        <f>H218</f>
        <v>2012</v>
      </c>
    </row>
    <row r="1546">
      <c r="E1546" s="55" t="str">
        <f>I218</f>
        <v>h</v>
      </c>
    </row>
    <row r="1547">
      <c r="E1547" s="55" t="str">
        <f>J218</f>
        <v>a179</v>
      </c>
    </row>
    <row r="1548">
      <c r="E1548" s="55">
        <f>E219</f>
        <v>130</v>
      </c>
    </row>
    <row r="1549">
      <c r="E1549" s="55">
        <f>F219</f>
        <v>22</v>
      </c>
    </row>
    <row r="1550">
      <c r="E1550" s="55">
        <f>G219</f>
        <v>4</v>
      </c>
    </row>
    <row r="1551">
      <c r="E1551" s="55">
        <f>H219</f>
        <v>2017</v>
      </c>
    </row>
    <row r="1552">
      <c r="E1552" s="55" t="str">
        <f>I219</f>
        <v>m</v>
      </c>
    </row>
    <row r="1553">
      <c r="E1553" s="55" t="str">
        <f>J219</f>
        <v>a180</v>
      </c>
    </row>
    <row r="1554">
      <c r="E1554" s="55">
        <f>E220</f>
        <v>133</v>
      </c>
    </row>
    <row r="1555">
      <c r="E1555" s="55">
        <f>F220</f>
        <v>19</v>
      </c>
    </row>
    <row r="1556">
      <c r="E1556" s="55">
        <f>G220</f>
        <v>7</v>
      </c>
    </row>
    <row r="1557">
      <c r="E1557" s="55">
        <f>H220</f>
        <v>2010</v>
      </c>
    </row>
    <row r="1558">
      <c r="E1558" s="55" t="str">
        <f>I220</f>
        <v>h</v>
      </c>
    </row>
    <row r="1559">
      <c r="E1559" s="55" t="str">
        <f>J220</f>
        <v>a181</v>
      </c>
    </row>
    <row r="1560">
      <c r="E1560" s="55">
        <f>E221</f>
        <v>112</v>
      </c>
    </row>
    <row r="1561">
      <c r="E1561" s="55">
        <f>F221</f>
        <v>12</v>
      </c>
    </row>
    <row r="1562">
      <c r="E1562" s="55">
        <f>G221</f>
        <v>3</v>
      </c>
    </row>
    <row r="1563">
      <c r="E1563" s="55">
        <f>H221</f>
        <v>2010</v>
      </c>
    </row>
    <row r="1564">
      <c r="E1564" s="55" t="str">
        <f>I221</f>
        <v>h</v>
      </c>
    </row>
    <row r="1565">
      <c r="E1565" s="55" t="str">
        <f>J221</f>
        <v>a182</v>
      </c>
    </row>
    <row r="1566">
      <c r="E1566" s="55">
        <f>E222</f>
        <v>111</v>
      </c>
    </row>
    <row r="1567">
      <c r="E1567" s="55">
        <f>F222</f>
        <v>25</v>
      </c>
    </row>
    <row r="1568">
      <c r="E1568" s="55">
        <f>G222</f>
        <v>3</v>
      </c>
    </row>
    <row r="1569">
      <c r="E1569" s="55">
        <f>H222</f>
        <v>2019</v>
      </c>
    </row>
    <row r="1570">
      <c r="E1570" s="55" t="str">
        <f>I222</f>
        <v>m</v>
      </c>
    </row>
    <row r="1571">
      <c r="E1571" s="55" t="str">
        <f>J222</f>
        <v>a183</v>
      </c>
    </row>
    <row r="1572">
      <c r="E1572" s="55">
        <f>E223</f>
        <v>121</v>
      </c>
    </row>
    <row r="1573">
      <c r="E1573" s="55">
        <f>F223</f>
        <v>22</v>
      </c>
    </row>
    <row r="1574">
      <c r="E1574" s="55">
        <f>G223</f>
        <v>8</v>
      </c>
    </row>
    <row r="1575">
      <c r="E1575" s="55">
        <f>H223</f>
        <v>2022</v>
      </c>
    </row>
    <row r="1576">
      <c r="E1576" s="55" t="str">
        <f>I223</f>
        <v>h</v>
      </c>
    </row>
    <row r="1577">
      <c r="E1577" s="55" t="str">
        <f>J223</f>
        <v>a184</v>
      </c>
    </row>
    <row r="1578">
      <c r="E1578" s="55">
        <f>E224</f>
        <v>130</v>
      </c>
    </row>
    <row r="1579">
      <c r="E1579" s="55">
        <f>F224</f>
        <v>30</v>
      </c>
    </row>
    <row r="1580">
      <c r="E1580" s="55">
        <f>G224</f>
        <v>7</v>
      </c>
    </row>
    <row r="1581">
      <c r="E1581" s="55">
        <f>H224</f>
        <v>2001</v>
      </c>
    </row>
    <row r="1582">
      <c r="E1582" s="55" t="str">
        <f>I224</f>
        <v>m</v>
      </c>
    </row>
    <row r="1583">
      <c r="E1583" s="55" t="str">
        <f>J224</f>
        <v>a185</v>
      </c>
    </row>
    <row r="1584">
      <c r="E1584" s="55">
        <f>E225</f>
        <v>111</v>
      </c>
    </row>
    <row r="1585">
      <c r="E1585" s="55">
        <f>F225</f>
        <v>18</v>
      </c>
    </row>
    <row r="1586">
      <c r="E1586" s="55">
        <f>G225</f>
        <v>3</v>
      </c>
    </row>
    <row r="1587">
      <c r="E1587" s="55">
        <f>H225</f>
        <v>2005</v>
      </c>
    </row>
    <row r="1588">
      <c r="E1588" s="55" t="str">
        <f>I225</f>
        <v>h</v>
      </c>
    </row>
    <row r="1589">
      <c r="E1589" s="55" t="str">
        <f>J225</f>
        <v>a186</v>
      </c>
    </row>
    <row r="1590">
      <c r="E1590" s="55">
        <f>E226</f>
        <v>130</v>
      </c>
    </row>
    <row r="1591">
      <c r="E1591" s="55">
        <f>F226</f>
        <v>13</v>
      </c>
    </row>
    <row r="1592">
      <c r="E1592" s="55">
        <f>G226</f>
        <v>3</v>
      </c>
    </row>
    <row r="1593">
      <c r="E1593" s="55">
        <f>H226</f>
        <v>2011</v>
      </c>
    </row>
    <row r="1594">
      <c r="E1594" s="55" t="str">
        <f>I226</f>
        <v>m</v>
      </c>
    </row>
    <row r="1595">
      <c r="E1595" s="55" t="str">
        <f>J226</f>
        <v>a187</v>
      </c>
    </row>
    <row r="1596">
      <c r="E1596" s="55">
        <f>E227</f>
        <v>125</v>
      </c>
    </row>
    <row r="1597">
      <c r="E1597" s="55">
        <f>F227</f>
        <v>1</v>
      </c>
    </row>
    <row r="1598">
      <c r="E1598" s="55">
        <f>G227</f>
        <v>8</v>
      </c>
    </row>
    <row r="1599">
      <c r="E1599" s="55">
        <f>H227</f>
        <v>2020</v>
      </c>
    </row>
    <row r="1600">
      <c r="E1600" s="55" t="str">
        <f>I227</f>
        <v>h</v>
      </c>
    </row>
    <row r="1601">
      <c r="E1601" s="55" t="str">
        <f>J227</f>
        <v>a188</v>
      </c>
    </row>
    <row r="1602">
      <c r="E1602" s="55">
        <f>E228</f>
        <v>124</v>
      </c>
    </row>
    <row r="1603">
      <c r="E1603" s="55">
        <f>F228</f>
        <v>13</v>
      </c>
    </row>
    <row r="1604">
      <c r="E1604" s="55">
        <f>G228</f>
        <v>5</v>
      </c>
    </row>
    <row r="1605">
      <c r="E1605" s="55">
        <f>H228</f>
        <v>2002</v>
      </c>
    </row>
    <row r="1606">
      <c r="E1606" s="55" t="str">
        <f>I228</f>
        <v>m</v>
      </c>
    </row>
    <row r="1607">
      <c r="E1607" s="55" t="str">
        <f>J228</f>
        <v>a189</v>
      </c>
    </row>
    <row r="1608">
      <c r="E1608" s="55">
        <f>E229</f>
        <v>128</v>
      </c>
    </row>
    <row r="1609">
      <c r="E1609" s="55">
        <f>F229</f>
        <v>30</v>
      </c>
    </row>
    <row r="1610">
      <c r="E1610" s="55">
        <f>G229</f>
        <v>8</v>
      </c>
    </row>
    <row r="1611">
      <c r="E1611" s="55">
        <f>H229</f>
        <v>2007</v>
      </c>
    </row>
    <row r="1612">
      <c r="E1612" s="55" t="str">
        <f>I229</f>
        <v>h</v>
      </c>
    </row>
    <row r="1613">
      <c r="E1613" s="55" t="str">
        <f>J229</f>
        <v>a190</v>
      </c>
    </row>
    <row r="1614">
      <c r="E1614" s="55">
        <f>E230</f>
        <v>129</v>
      </c>
    </row>
    <row r="1615">
      <c r="E1615" s="55">
        <f>F230</f>
        <v>8</v>
      </c>
    </row>
    <row r="1616">
      <c r="E1616" s="55">
        <f>G230</f>
        <v>3</v>
      </c>
    </row>
    <row r="1617">
      <c r="E1617" s="55">
        <f>H230</f>
        <v>2016</v>
      </c>
    </row>
    <row r="1618">
      <c r="E1618" s="55" t="str">
        <f>I230</f>
        <v>m</v>
      </c>
    </row>
    <row r="1619">
      <c r="E1619" s="55" t="str">
        <f>J230</f>
        <v>a191</v>
      </c>
    </row>
    <row r="1620">
      <c r="E1620" s="55">
        <f>E231</f>
        <v>127</v>
      </c>
    </row>
    <row r="1621">
      <c r="E1621" s="55">
        <f>F231</f>
        <v>5</v>
      </c>
    </row>
    <row r="1622">
      <c r="E1622" s="55">
        <f>G231</f>
        <v>1</v>
      </c>
    </row>
    <row r="1623">
      <c r="E1623" s="55">
        <f>H231</f>
        <v>2007</v>
      </c>
    </row>
    <row r="1624">
      <c r="E1624" s="55" t="str">
        <f>I231</f>
        <v>h</v>
      </c>
    </row>
    <row r="1625">
      <c r="E1625" s="55" t="str">
        <f>J231</f>
        <v>a192</v>
      </c>
    </row>
    <row r="1626">
      <c r="E1626" s="55">
        <f>E232</f>
        <v>106</v>
      </c>
    </row>
    <row r="1627">
      <c r="E1627" s="55">
        <f>F232</f>
        <v>17</v>
      </c>
    </row>
    <row r="1628">
      <c r="E1628" s="55">
        <f>G232</f>
        <v>3</v>
      </c>
    </row>
    <row r="1629">
      <c r="E1629" s="55">
        <f>H232</f>
        <v>2011</v>
      </c>
    </row>
    <row r="1630">
      <c r="E1630" s="55" t="str">
        <f>I232</f>
        <v>h</v>
      </c>
    </row>
    <row r="1631">
      <c r="E1631" s="55" t="str">
        <f>J232</f>
        <v>a193</v>
      </c>
    </row>
    <row r="1632">
      <c r="E1632" s="55">
        <f>E233</f>
        <v>104</v>
      </c>
    </row>
    <row r="1633">
      <c r="E1633" s="55">
        <f>F233</f>
        <v>22</v>
      </c>
    </row>
    <row r="1634">
      <c r="E1634" s="55">
        <f>G233</f>
        <v>3</v>
      </c>
    </row>
    <row r="1635">
      <c r="E1635" s="55">
        <f>H233</f>
        <v>2018</v>
      </c>
    </row>
    <row r="1636">
      <c r="E1636" s="55" t="str">
        <f>I233</f>
        <v>m</v>
      </c>
    </row>
    <row r="1637">
      <c r="E1637" s="55" t="str">
        <f>J233</f>
        <v>a194</v>
      </c>
    </row>
    <row r="1638">
      <c r="E1638" s="55">
        <f>E234</f>
        <v>113</v>
      </c>
    </row>
    <row r="1639">
      <c r="E1639" s="55">
        <f>F234</f>
        <v>25</v>
      </c>
    </row>
    <row r="1640">
      <c r="E1640" s="55">
        <f>G234</f>
        <v>8</v>
      </c>
    </row>
    <row r="1641">
      <c r="E1641" s="55">
        <f>H234</f>
        <v>2017</v>
      </c>
    </row>
    <row r="1642">
      <c r="E1642" s="55" t="str">
        <f>I234</f>
        <v>h</v>
      </c>
    </row>
    <row r="1643">
      <c r="E1643" s="55" t="str">
        <f>J234</f>
        <v>a195</v>
      </c>
    </row>
    <row r="1644">
      <c r="E1644" s="55">
        <f>E235</f>
        <v>100</v>
      </c>
    </row>
    <row r="1645">
      <c r="E1645" s="55">
        <f>F235</f>
        <v>26</v>
      </c>
    </row>
    <row r="1646">
      <c r="E1646" s="55">
        <f>G235</f>
        <v>2</v>
      </c>
    </row>
    <row r="1647">
      <c r="E1647" s="55">
        <f>H235</f>
        <v>2012</v>
      </c>
    </row>
    <row r="1648">
      <c r="E1648" s="55" t="str">
        <f>I235</f>
        <v>m</v>
      </c>
    </row>
    <row r="1649">
      <c r="E1649" s="55" t="str">
        <f>J235</f>
        <v>a196</v>
      </c>
    </row>
    <row r="1650">
      <c r="E1650" s="55">
        <f>E236</f>
        <v>124</v>
      </c>
    </row>
    <row r="1651">
      <c r="E1651" s="55">
        <f>F236</f>
        <v>14</v>
      </c>
    </row>
    <row r="1652">
      <c r="E1652" s="55">
        <f>G236</f>
        <v>3</v>
      </c>
    </row>
    <row r="1653">
      <c r="E1653" s="55">
        <f>H236</f>
        <v>2007</v>
      </c>
    </row>
    <row r="1654">
      <c r="E1654" s="55" t="str">
        <f>I236</f>
        <v>h</v>
      </c>
    </row>
    <row r="1655">
      <c r="E1655" s="55" t="str">
        <f>J236</f>
        <v>a197</v>
      </c>
    </row>
    <row r="1656">
      <c r="E1656" s="55">
        <f>E237</f>
        <v>107</v>
      </c>
    </row>
    <row r="1657">
      <c r="E1657" s="55">
        <f>F237</f>
        <v>30</v>
      </c>
    </row>
    <row r="1658">
      <c r="E1658" s="55">
        <f>G237</f>
        <v>11</v>
      </c>
    </row>
    <row r="1659">
      <c r="E1659" s="55">
        <f>H237</f>
        <v>2000</v>
      </c>
    </row>
    <row r="1660">
      <c r="E1660" s="55" t="str">
        <f>I237</f>
        <v>h</v>
      </c>
    </row>
    <row r="1661">
      <c r="E1661" s="55" t="str">
        <f>J237</f>
        <v>a198</v>
      </c>
    </row>
    <row r="1662">
      <c r="E1662" s="55">
        <f>E238</f>
        <v>113</v>
      </c>
    </row>
    <row r="1663">
      <c r="E1663" s="55">
        <f>F238</f>
        <v>13</v>
      </c>
    </row>
    <row r="1664">
      <c r="E1664" s="55">
        <f>G238</f>
        <v>4</v>
      </c>
    </row>
    <row r="1665">
      <c r="E1665" s="55">
        <f>H238</f>
        <v>2008</v>
      </c>
    </row>
    <row r="1666">
      <c r="E1666" s="55" t="str">
        <f>I238</f>
        <v>h</v>
      </c>
    </row>
    <row r="1667">
      <c r="E1667" s="55" t="str">
        <f>J238</f>
        <v>a199</v>
      </c>
    </row>
    <row r="1668">
      <c r="E1668" s="55">
        <f>E239</f>
        <v>124</v>
      </c>
    </row>
    <row r="1669">
      <c r="E1669" s="55">
        <f>F239</f>
        <v>30</v>
      </c>
    </row>
    <row r="1670">
      <c r="E1670" s="55">
        <f>G239</f>
        <v>3</v>
      </c>
    </row>
    <row r="1671">
      <c r="E1671" s="55">
        <f>H239</f>
        <v>2024</v>
      </c>
    </row>
    <row r="1672">
      <c r="E1672" s="55" t="str">
        <f>I239</f>
        <v>m</v>
      </c>
    </row>
    <row r="1673">
      <c r="E1673" s="55" t="str">
        <f>J239</f>
        <v>a200</v>
      </c>
    </row>
    <row r="1674">
      <c r="E1674" s="55">
        <f>E240</f>
        <v>123</v>
      </c>
    </row>
    <row r="1675">
      <c r="E1675" s="55">
        <f>F240</f>
        <v>13</v>
      </c>
    </row>
    <row r="1676">
      <c r="E1676" s="55">
        <f>G240</f>
        <v>7</v>
      </c>
    </row>
    <row r="1677">
      <c r="E1677" s="55">
        <f>H240</f>
        <v>2000</v>
      </c>
    </row>
    <row r="1678">
      <c r="E1678" s="55" t="str">
        <f>I240</f>
        <v>m</v>
      </c>
    </row>
    <row r="1679">
      <c r="E1679" s="55" t="str">
        <f>J240</f>
        <v>a201</v>
      </c>
    </row>
    <row r="1680">
      <c r="E1680" s="55">
        <f>E241</f>
        <v>122</v>
      </c>
    </row>
    <row r="1681">
      <c r="E1681" s="55">
        <f>F241</f>
        <v>30</v>
      </c>
    </row>
    <row r="1682">
      <c r="E1682" s="55">
        <f>G241</f>
        <v>3</v>
      </c>
    </row>
    <row r="1683">
      <c r="E1683" s="55">
        <f>H241</f>
        <v>2010</v>
      </c>
    </row>
    <row r="1684">
      <c r="E1684" s="55" t="str">
        <f>I241</f>
        <v>h</v>
      </c>
    </row>
    <row r="1685">
      <c r="E1685" s="55" t="str">
        <f>J241</f>
        <v>a202</v>
      </c>
    </row>
    <row r="1686">
      <c r="E1686" s="55">
        <f>E242</f>
        <v>105</v>
      </c>
    </row>
    <row r="1687">
      <c r="E1687" s="55">
        <f>F242</f>
        <v>28</v>
      </c>
    </row>
    <row r="1688">
      <c r="E1688" s="55">
        <f>G242</f>
        <v>12</v>
      </c>
    </row>
    <row r="1689">
      <c r="E1689" s="55">
        <f>H242</f>
        <v>2003</v>
      </c>
    </row>
    <row r="1690">
      <c r="E1690" s="55" t="str">
        <f>I242</f>
        <v>h</v>
      </c>
    </row>
    <row r="1691">
      <c r="E1691" s="55" t="str">
        <f>J242</f>
        <v>a203</v>
      </c>
    </row>
    <row r="1692">
      <c r="E1692" s="55">
        <f>E243</f>
        <v>112</v>
      </c>
    </row>
    <row r="1693">
      <c r="E1693" s="55">
        <f>F243</f>
        <v>4</v>
      </c>
    </row>
    <row r="1694">
      <c r="E1694" s="55">
        <f>G243</f>
        <v>3</v>
      </c>
    </row>
    <row r="1695">
      <c r="E1695" s="55">
        <f>H243</f>
        <v>2007</v>
      </c>
    </row>
    <row r="1696">
      <c r="E1696" s="55" t="str">
        <f>I243</f>
        <v>m</v>
      </c>
    </row>
    <row r="1697">
      <c r="E1697" s="55" t="str">
        <f>J243</f>
        <v>a204</v>
      </c>
    </row>
    <row r="1698">
      <c r="E1698" s="55">
        <f>E244</f>
        <v>134</v>
      </c>
    </row>
    <row r="1699">
      <c r="E1699" s="55">
        <f>F244</f>
        <v>15</v>
      </c>
    </row>
    <row r="1700">
      <c r="E1700" s="55">
        <f>G244</f>
        <v>9</v>
      </c>
    </row>
    <row r="1701">
      <c r="E1701" s="55">
        <f>H244</f>
        <v>2003</v>
      </c>
    </row>
    <row r="1702">
      <c r="E1702" s="55" t="str">
        <f>I244</f>
        <v>h</v>
      </c>
    </row>
    <row r="1703">
      <c r="E1703" s="55" t="str">
        <f>J244</f>
        <v>a205</v>
      </c>
    </row>
    <row r="1704">
      <c r="E1704" s="55">
        <f>E245</f>
        <v>118</v>
      </c>
    </row>
    <row r="1705">
      <c r="E1705" s="55">
        <f>F245</f>
        <v>16</v>
      </c>
    </row>
    <row r="1706">
      <c r="E1706" s="55">
        <f>G245</f>
        <v>9</v>
      </c>
    </row>
    <row r="1707">
      <c r="E1707" s="55">
        <f>H245</f>
        <v>2012</v>
      </c>
    </row>
    <row r="1708">
      <c r="E1708" s="55" t="str">
        <f>I245</f>
        <v>m</v>
      </c>
    </row>
    <row r="1709">
      <c r="E1709" s="55" t="str">
        <f>J245</f>
        <v>a206</v>
      </c>
    </row>
    <row r="1710">
      <c r="E1710" s="55">
        <f>E246</f>
        <v>111</v>
      </c>
    </row>
    <row r="1711">
      <c r="E1711" s="55">
        <f>F246</f>
        <v>25</v>
      </c>
    </row>
    <row r="1712">
      <c r="E1712" s="55">
        <f>G246</f>
        <v>3</v>
      </c>
    </row>
    <row r="1713">
      <c r="E1713" s="55">
        <f>H246</f>
        <v>2017</v>
      </c>
    </row>
    <row r="1714">
      <c r="E1714" s="55" t="str">
        <f>I246</f>
        <v>h</v>
      </c>
    </row>
    <row r="1715">
      <c r="E1715" s="55" t="str">
        <f>J246</f>
        <v>a207</v>
      </c>
    </row>
    <row r="1716">
      <c r="E1716" s="55">
        <f>E247</f>
        <v>110</v>
      </c>
    </row>
    <row r="1717">
      <c r="E1717" s="55">
        <f>F247</f>
        <v>21</v>
      </c>
    </row>
    <row r="1718">
      <c r="E1718" s="55">
        <f>G247</f>
        <v>3</v>
      </c>
    </row>
    <row r="1719">
      <c r="E1719" s="55">
        <f>H247</f>
        <v>2011</v>
      </c>
    </row>
    <row r="1720">
      <c r="E1720" s="55" t="str">
        <f>I247</f>
        <v>m</v>
      </c>
    </row>
    <row r="1721">
      <c r="E1721" s="55" t="str">
        <f>J247</f>
        <v>a208</v>
      </c>
    </row>
    <row r="1722">
      <c r="E1722" s="55">
        <f>E248</f>
        <v>123</v>
      </c>
    </row>
    <row r="1723">
      <c r="E1723" s="55">
        <f>F248</f>
        <v>13</v>
      </c>
    </row>
    <row r="1724">
      <c r="E1724" s="55">
        <f>G248</f>
        <v>7</v>
      </c>
    </row>
    <row r="1725">
      <c r="E1725" s="55">
        <f>H248</f>
        <v>2001</v>
      </c>
    </row>
    <row r="1726">
      <c r="E1726" s="55" t="str">
        <f>I248</f>
        <v>h</v>
      </c>
    </row>
    <row r="1727">
      <c r="E1727" s="55" t="str">
        <f>J248</f>
        <v>a209</v>
      </c>
    </row>
    <row r="1728">
      <c r="E1728" s="55">
        <f>E249</f>
        <v>123</v>
      </c>
    </row>
    <row r="1729">
      <c r="E1729" s="55">
        <f>F249</f>
        <v>28</v>
      </c>
    </row>
    <row r="1730">
      <c r="E1730" s="55">
        <f>G249</f>
        <v>3</v>
      </c>
    </row>
    <row r="1731">
      <c r="E1731" s="55">
        <f>H249</f>
        <v>2012</v>
      </c>
    </row>
    <row r="1732">
      <c r="E1732" s="55" t="str">
        <f>I249</f>
        <v>m</v>
      </c>
    </row>
    <row r="1733">
      <c r="E1733" s="55" t="str">
        <f>J249</f>
        <v>a210</v>
      </c>
    </row>
    <row r="1734">
      <c r="E1734" s="55">
        <f>E250</f>
        <v>104</v>
      </c>
    </row>
    <row r="1735">
      <c r="E1735" s="55">
        <f>F250</f>
        <v>28</v>
      </c>
    </row>
    <row r="1736">
      <c r="E1736" s="55">
        <f>G250</f>
        <v>9</v>
      </c>
    </row>
    <row r="1737">
      <c r="E1737" s="55">
        <f>H250</f>
        <v>2009</v>
      </c>
    </row>
    <row r="1738">
      <c r="E1738" s="55" t="str">
        <f>I250</f>
        <v>h</v>
      </c>
    </row>
    <row r="1739">
      <c r="E1739" s="55" t="str">
        <f>J250</f>
        <v>a211</v>
      </c>
    </row>
    <row r="1740">
      <c r="E1740" s="55">
        <f>E251</f>
        <v>132</v>
      </c>
    </row>
    <row r="1741">
      <c r="E1741" s="55">
        <f>F251</f>
        <v>11</v>
      </c>
    </row>
    <row r="1742">
      <c r="E1742" s="55">
        <f>G251</f>
        <v>3</v>
      </c>
    </row>
    <row r="1743">
      <c r="E1743" s="55">
        <f>H251</f>
        <v>2021</v>
      </c>
    </row>
    <row r="1744">
      <c r="E1744" s="55" t="str">
        <f>I251</f>
        <v>m</v>
      </c>
    </row>
    <row r="1745">
      <c r="E1745" s="55" t="str">
        <f>J251</f>
        <v>a212</v>
      </c>
    </row>
    <row r="1746">
      <c r="E1746" s="55">
        <f>E252</f>
        <v>130</v>
      </c>
    </row>
    <row r="1747">
      <c r="E1747" s="55">
        <f>F252</f>
        <v>19</v>
      </c>
    </row>
    <row r="1748">
      <c r="E1748" s="55">
        <f>G252</f>
        <v>3</v>
      </c>
    </row>
    <row r="1749">
      <c r="E1749" s="55">
        <f>H252</f>
        <v>2011</v>
      </c>
    </row>
    <row r="1750">
      <c r="E1750" s="55" t="str">
        <f>I252</f>
        <v>h</v>
      </c>
    </row>
    <row r="1751">
      <c r="E1751" s="55" t="str">
        <f>J252</f>
        <v>a213</v>
      </c>
    </row>
    <row r="1752">
      <c r="E1752" s="55">
        <f>E253</f>
        <v>114</v>
      </c>
    </row>
    <row r="1753">
      <c r="E1753" s="55">
        <f>F253</f>
        <v>28</v>
      </c>
    </row>
    <row r="1754">
      <c r="E1754" s="55">
        <f>G253</f>
        <v>11</v>
      </c>
    </row>
    <row r="1755">
      <c r="E1755" s="55">
        <f>H253</f>
        <v>2008</v>
      </c>
    </row>
    <row r="1756">
      <c r="E1756" s="55" t="str">
        <f>I253</f>
        <v>m</v>
      </c>
    </row>
    <row r="1757">
      <c r="E1757" s="55" t="str">
        <f>J253</f>
        <v>a214</v>
      </c>
    </row>
    <row r="1758">
      <c r="E1758" s="55">
        <f>E254</f>
        <v>110</v>
      </c>
    </row>
    <row r="1759">
      <c r="E1759" s="55">
        <f>F254</f>
        <v>5</v>
      </c>
    </row>
    <row r="1760">
      <c r="E1760" s="55">
        <f>G254</f>
        <v>3</v>
      </c>
    </row>
    <row r="1761">
      <c r="E1761" s="55">
        <f>H254</f>
        <v>2010</v>
      </c>
    </row>
    <row r="1762">
      <c r="E1762" s="55" t="str">
        <f>I254</f>
        <v>h</v>
      </c>
    </row>
    <row r="1763">
      <c r="E1763" s="55" t="str">
        <f>J254</f>
        <v>a215</v>
      </c>
    </row>
    <row r="1764">
      <c r="E1764" s="55">
        <f>E255</f>
        <v>127</v>
      </c>
    </row>
    <row r="1765">
      <c r="E1765" s="55">
        <f>F255</f>
        <v>13</v>
      </c>
    </row>
    <row r="1766">
      <c r="E1766" s="55">
        <f>G255</f>
        <v>2</v>
      </c>
    </row>
    <row r="1767">
      <c r="E1767" s="55">
        <f>H255</f>
        <v>2008</v>
      </c>
    </row>
    <row r="1768">
      <c r="E1768" s="55" t="str">
        <f>I255</f>
        <v>m</v>
      </c>
    </row>
    <row r="1769">
      <c r="E1769" s="55" t="str">
        <f>J255</f>
        <v>a216</v>
      </c>
    </row>
    <row r="1770">
      <c r="E1770" s="55">
        <f>E256</f>
        <v>133</v>
      </c>
    </row>
    <row r="1771">
      <c r="E1771" s="55">
        <f>F256</f>
        <v>25</v>
      </c>
    </row>
    <row r="1772">
      <c r="E1772" s="55">
        <f>G256</f>
        <v>3</v>
      </c>
    </row>
    <row r="1773">
      <c r="E1773" s="55">
        <f>H256</f>
        <v>2021</v>
      </c>
    </row>
    <row r="1774">
      <c r="E1774" s="55" t="str">
        <f>I256</f>
        <v>h</v>
      </c>
    </row>
    <row r="1775">
      <c r="E1775" s="55" t="str">
        <f>J256</f>
        <v>a217</v>
      </c>
    </row>
    <row r="1776">
      <c r="E1776" s="55">
        <f>E257</f>
        <v>118</v>
      </c>
    </row>
    <row r="1777">
      <c r="E1777" s="55">
        <f>F257</f>
        <v>17</v>
      </c>
    </row>
    <row r="1778">
      <c r="E1778" s="55">
        <f>G257</f>
        <v>1</v>
      </c>
    </row>
    <row r="1779">
      <c r="E1779" s="55">
        <f>H257</f>
        <v>2000</v>
      </c>
    </row>
    <row r="1780">
      <c r="E1780" s="55" t="str">
        <f>I257</f>
        <v>h</v>
      </c>
    </row>
    <row r="1781">
      <c r="E1781" s="55" t="str">
        <f>J257</f>
        <v>a218</v>
      </c>
    </row>
    <row r="1782">
      <c r="E1782" s="55">
        <f>E258</f>
        <v>114</v>
      </c>
    </row>
    <row r="1783">
      <c r="E1783" s="55">
        <f>F258</f>
        <v>13</v>
      </c>
    </row>
    <row r="1784">
      <c r="E1784" s="55">
        <f>G258</f>
        <v>3</v>
      </c>
    </row>
    <row r="1785">
      <c r="E1785" s="55">
        <f>H258</f>
        <v>2000</v>
      </c>
    </row>
    <row r="1786">
      <c r="E1786" s="55" t="str">
        <f>I258</f>
        <v>m</v>
      </c>
    </row>
    <row r="1787">
      <c r="E1787" s="55" t="str">
        <f>J258</f>
        <v>a219</v>
      </c>
    </row>
    <row r="1788">
      <c r="E1788" s="55">
        <f>E259</f>
        <v>108</v>
      </c>
    </row>
    <row r="1789">
      <c r="E1789" s="55">
        <f>F259</f>
        <v>20</v>
      </c>
    </row>
    <row r="1790">
      <c r="E1790" s="55">
        <f>G259</f>
        <v>3</v>
      </c>
    </row>
    <row r="1791">
      <c r="E1791" s="55">
        <f>H259</f>
        <v>2014</v>
      </c>
    </row>
    <row r="1792">
      <c r="E1792" s="55" t="str">
        <f>I259</f>
        <v>h</v>
      </c>
    </row>
    <row r="1793">
      <c r="E1793" s="55" t="str">
        <f>J259</f>
        <v>a220</v>
      </c>
    </row>
    <row r="1794">
      <c r="E1794" s="55">
        <f>E260</f>
        <v>101</v>
      </c>
    </row>
    <row r="1795">
      <c r="E1795" s="55">
        <f>F260</f>
        <v>1</v>
      </c>
    </row>
    <row r="1796">
      <c r="E1796" s="55">
        <f>G260</f>
        <v>3</v>
      </c>
    </row>
    <row r="1797">
      <c r="E1797" s="55">
        <f>H260</f>
        <v>2018</v>
      </c>
    </row>
    <row r="1798">
      <c r="E1798" s="55" t="str">
        <f>I260</f>
        <v>m</v>
      </c>
    </row>
    <row r="1799">
      <c r="E1799" s="55" t="str">
        <f>J260</f>
        <v>a221</v>
      </c>
    </row>
    <row r="1800">
      <c r="E1800" s="55">
        <f>E261</f>
        <v>124</v>
      </c>
    </row>
    <row r="1801">
      <c r="E1801" s="55">
        <f>F261</f>
        <v>20</v>
      </c>
    </row>
    <row r="1802">
      <c r="E1802" s="55">
        <f>G261</f>
        <v>3</v>
      </c>
    </row>
    <row r="1803">
      <c r="E1803" s="55">
        <f>H261</f>
        <v>2005</v>
      </c>
    </row>
    <row r="1804">
      <c r="E1804" s="55" t="str">
        <f>I261</f>
        <v>h</v>
      </c>
    </row>
    <row r="1805">
      <c r="E1805" s="55" t="str">
        <f>J261</f>
        <v>a222</v>
      </c>
    </row>
    <row r="1806">
      <c r="E1806" s="55">
        <f>E262</f>
        <v>132</v>
      </c>
    </row>
    <row r="1807">
      <c r="E1807" s="55">
        <f>F262</f>
        <v>9</v>
      </c>
    </row>
    <row r="1808">
      <c r="E1808" s="55">
        <f>G262</f>
        <v>12</v>
      </c>
    </row>
    <row r="1809">
      <c r="E1809" s="55">
        <f>H262</f>
        <v>2022</v>
      </c>
    </row>
    <row r="1810">
      <c r="E1810" s="55" t="str">
        <f>I262</f>
        <v>m</v>
      </c>
    </row>
    <row r="1811">
      <c r="E1811" s="55" t="str">
        <f>J262</f>
        <v>a223</v>
      </c>
    </row>
    <row r="1812">
      <c r="E1812" s="55">
        <f>E263</f>
        <v>107</v>
      </c>
    </row>
    <row r="1813">
      <c r="E1813" s="55">
        <f>F263</f>
        <v>19</v>
      </c>
    </row>
    <row r="1814">
      <c r="E1814" s="55">
        <f>G263</f>
        <v>3</v>
      </c>
    </row>
    <row r="1815">
      <c r="E1815" s="55">
        <f>H263</f>
        <v>2014</v>
      </c>
    </row>
    <row r="1816">
      <c r="E1816" s="55" t="str">
        <f>I263</f>
        <v>h</v>
      </c>
    </row>
    <row r="1817">
      <c r="E1817" s="55" t="str">
        <f>J263</f>
        <v>a224</v>
      </c>
    </row>
    <row r="1818">
      <c r="E1818" s="55">
        <f>E264</f>
        <v>107</v>
      </c>
    </row>
    <row r="1819">
      <c r="E1819" s="55">
        <f>F264</f>
        <v>16</v>
      </c>
    </row>
    <row r="1820">
      <c r="E1820" s="55">
        <f>G264</f>
        <v>9</v>
      </c>
    </row>
    <row r="1821">
      <c r="E1821" s="55">
        <f>H264</f>
        <v>2007</v>
      </c>
    </row>
    <row r="1822">
      <c r="E1822" s="55" t="str">
        <f>I264</f>
        <v>m</v>
      </c>
    </row>
    <row r="1823">
      <c r="E1823" s="55" t="str">
        <f>J264</f>
        <v>a225</v>
      </c>
    </row>
    <row r="1824">
      <c r="E1824" s="55">
        <f>E265</f>
        <v>100</v>
      </c>
    </row>
    <row r="1825">
      <c r="E1825" s="55">
        <f>F265</f>
        <v>6</v>
      </c>
    </row>
    <row r="1826">
      <c r="E1826" s="55">
        <f>G265</f>
        <v>3</v>
      </c>
    </row>
    <row r="1827">
      <c r="E1827" s="55">
        <f>H265</f>
        <v>2000</v>
      </c>
    </row>
    <row r="1828">
      <c r="E1828" s="55" t="str">
        <f>I265</f>
        <v>h</v>
      </c>
    </row>
    <row r="1829">
      <c r="E1829" s="55" t="str">
        <f>J265</f>
        <v>a226</v>
      </c>
    </row>
    <row r="1830">
      <c r="E1830" s="55">
        <f>E266</f>
        <v>120</v>
      </c>
    </row>
    <row r="1831">
      <c r="E1831" s="55">
        <f>F266</f>
        <v>12</v>
      </c>
    </row>
    <row r="1832">
      <c r="E1832" s="55">
        <f>G266</f>
        <v>3</v>
      </c>
    </row>
    <row r="1833">
      <c r="E1833" s="55">
        <f>H266</f>
        <v>2005</v>
      </c>
    </row>
    <row r="1834">
      <c r="E1834" s="55" t="str">
        <f>I266</f>
        <v>m</v>
      </c>
    </row>
    <row r="1835">
      <c r="E1835" s="55" t="str">
        <f>J266</f>
        <v>a227</v>
      </c>
    </row>
    <row r="1836">
      <c r="E1836" s="55">
        <f>E267</f>
        <v>115</v>
      </c>
    </row>
    <row r="1837">
      <c r="E1837" s="55">
        <f>F267</f>
        <v>18</v>
      </c>
    </row>
    <row r="1838">
      <c r="E1838" s="55">
        <f>G267</f>
        <v>8</v>
      </c>
    </row>
    <row r="1839">
      <c r="E1839" s="55">
        <f>H267</f>
        <v>2015</v>
      </c>
    </row>
    <row r="1840">
      <c r="E1840" s="55" t="str">
        <f>I267</f>
        <v>h</v>
      </c>
    </row>
    <row r="1841">
      <c r="E1841" s="55" t="str">
        <f>J267</f>
        <v>a228</v>
      </c>
    </row>
    <row r="1842">
      <c r="E1842" s="55">
        <f>E268</f>
        <v>106</v>
      </c>
    </row>
    <row r="1843">
      <c r="E1843" s="55">
        <f>F268</f>
        <v>9</v>
      </c>
    </row>
    <row r="1844">
      <c r="E1844" s="55">
        <f>G268</f>
        <v>3</v>
      </c>
    </row>
    <row r="1845">
      <c r="E1845" s="55">
        <f>H268</f>
        <v>2007</v>
      </c>
    </row>
    <row r="1846">
      <c r="E1846" s="55" t="str">
        <f>I268</f>
        <v>h</v>
      </c>
    </row>
    <row r="1847">
      <c r="E1847" s="55" t="str">
        <f>J268</f>
        <v>a229</v>
      </c>
    </row>
    <row r="1848">
      <c r="E1848" s="55">
        <f>E269</f>
        <v>114</v>
      </c>
    </row>
    <row r="1849">
      <c r="E1849" s="55">
        <f>F269</f>
        <v>5</v>
      </c>
    </row>
    <row r="1850">
      <c r="E1850" s="55">
        <f>G269</f>
        <v>3</v>
      </c>
    </row>
    <row r="1851">
      <c r="E1851" s="55">
        <f>H269</f>
        <v>2010</v>
      </c>
    </row>
    <row r="1852">
      <c r="E1852" s="55" t="str">
        <f>I269</f>
        <v>m</v>
      </c>
    </row>
    <row r="1853">
      <c r="E1853" s="55" t="str">
        <f>J269</f>
        <v>a230</v>
      </c>
    </row>
    <row r="1854">
      <c r="E1854" s="55">
        <f>E270</f>
        <v>107</v>
      </c>
    </row>
    <row r="1855">
      <c r="E1855" s="55">
        <f>F270</f>
        <v>5</v>
      </c>
    </row>
    <row r="1856">
      <c r="E1856" s="55">
        <f>G270</f>
        <v>3</v>
      </c>
    </row>
    <row r="1857">
      <c r="E1857" s="55">
        <f>H270</f>
        <v>2002</v>
      </c>
    </row>
    <row r="1858">
      <c r="E1858" s="55" t="str">
        <f>I270</f>
        <v>h</v>
      </c>
    </row>
    <row r="1859">
      <c r="E1859" s="55" t="str">
        <f>J270</f>
        <v>a231</v>
      </c>
    </row>
    <row r="1860">
      <c r="E1860" s="55">
        <f>E271</f>
        <v>131</v>
      </c>
    </row>
    <row r="1861">
      <c r="E1861" s="55">
        <f>F271</f>
        <v>4</v>
      </c>
    </row>
    <row r="1862">
      <c r="E1862" s="55">
        <f>G271</f>
        <v>11</v>
      </c>
    </row>
    <row r="1863">
      <c r="E1863" s="55">
        <f>H271</f>
        <v>2003</v>
      </c>
    </row>
    <row r="1864">
      <c r="E1864" s="55" t="str">
        <f>I271</f>
        <v>m</v>
      </c>
    </row>
    <row r="1865">
      <c r="E1865" s="55" t="str">
        <f>J271</f>
        <v>a232</v>
      </c>
    </row>
    <row r="1866">
      <c r="E1866" s="55">
        <f>E272</f>
        <v>113</v>
      </c>
    </row>
    <row r="1867">
      <c r="E1867" s="55">
        <f>F272</f>
        <v>25</v>
      </c>
    </row>
    <row r="1868">
      <c r="E1868" s="55">
        <f>G272</f>
        <v>3</v>
      </c>
    </row>
    <row r="1869">
      <c r="E1869" s="55">
        <f>H272</f>
        <v>2011</v>
      </c>
    </row>
    <row r="1870">
      <c r="E1870" s="55" t="str">
        <f>I272</f>
        <v>h</v>
      </c>
    </row>
    <row r="1871">
      <c r="E1871" s="55" t="str">
        <f>J272</f>
        <v>a233</v>
      </c>
    </row>
    <row r="1872">
      <c r="E1872" s="55">
        <f>E273</f>
        <v>112</v>
      </c>
    </row>
    <row r="1873">
      <c r="E1873" s="55">
        <f>F273</f>
        <v>8</v>
      </c>
    </row>
    <row r="1874">
      <c r="E1874" s="55">
        <f>G273</f>
        <v>11</v>
      </c>
    </row>
    <row r="1875">
      <c r="E1875" s="55">
        <f>H273</f>
        <v>2009</v>
      </c>
    </row>
    <row r="1876">
      <c r="E1876" s="55" t="str">
        <f>I273</f>
        <v>h</v>
      </c>
    </row>
    <row r="1877">
      <c r="E1877" s="55" t="str">
        <f>J273</f>
        <v>a234</v>
      </c>
    </row>
    <row r="1878">
      <c r="E1878" s="55">
        <f>E274</f>
        <v>124</v>
      </c>
    </row>
    <row r="1879">
      <c r="E1879" s="55">
        <f>F274</f>
        <v>6</v>
      </c>
    </row>
    <row r="1880">
      <c r="E1880" s="55">
        <f>G274</f>
        <v>3</v>
      </c>
    </row>
    <row r="1881">
      <c r="E1881" s="55">
        <f>H274</f>
        <v>2014</v>
      </c>
    </row>
    <row r="1882">
      <c r="E1882" s="55" t="str">
        <f>I274</f>
        <v>h</v>
      </c>
    </row>
    <row r="1883">
      <c r="E1883" s="55" t="str">
        <f>J274</f>
        <v>a235</v>
      </c>
    </row>
    <row r="1884">
      <c r="E1884" s="55">
        <f>E275</f>
        <v>132</v>
      </c>
    </row>
    <row r="1885">
      <c r="E1885" s="55">
        <f>F275</f>
        <v>2</v>
      </c>
    </row>
    <row r="1886">
      <c r="E1886" s="55">
        <f>G275</f>
        <v>2</v>
      </c>
    </row>
    <row r="1887">
      <c r="E1887" s="55">
        <f>H275</f>
        <v>2007</v>
      </c>
    </row>
    <row r="1888">
      <c r="E1888" s="55" t="str">
        <f>I275</f>
        <v>m</v>
      </c>
    </row>
    <row r="1889">
      <c r="E1889" s="55" t="str">
        <f>J275</f>
        <v>a236</v>
      </c>
    </row>
    <row r="1890">
      <c r="E1890" s="55">
        <f>E276</f>
        <v>121</v>
      </c>
    </row>
    <row r="1891">
      <c r="E1891" s="55">
        <f>F276</f>
        <v>26</v>
      </c>
    </row>
    <row r="1892">
      <c r="E1892" s="55">
        <f>G276</f>
        <v>3</v>
      </c>
    </row>
    <row r="1893">
      <c r="E1893" s="55">
        <f>H276</f>
        <v>2008</v>
      </c>
    </row>
    <row r="1894">
      <c r="E1894" s="55" t="str">
        <f>I276</f>
        <v>m</v>
      </c>
    </row>
    <row r="1895">
      <c r="E1895" s="55" t="str">
        <f>J276</f>
        <v>a237</v>
      </c>
    </row>
    <row r="1896">
      <c r="E1896" s="55">
        <f>E277</f>
        <v>129</v>
      </c>
    </row>
    <row r="1897">
      <c r="E1897" s="55">
        <f>F277</f>
        <v>16</v>
      </c>
    </row>
    <row r="1898">
      <c r="E1898" s="55">
        <f>G277</f>
        <v>3</v>
      </c>
    </row>
    <row r="1899">
      <c r="E1899" s="55">
        <f>H277</f>
        <v>2015</v>
      </c>
    </row>
    <row r="1900">
      <c r="E1900" s="55" t="str">
        <f>I277</f>
        <v>h</v>
      </c>
    </row>
    <row r="1901">
      <c r="E1901" s="55" t="str">
        <f>J277</f>
        <v>a238</v>
      </c>
    </row>
    <row r="1902">
      <c r="E1902" s="55">
        <f>E278</f>
        <v>117</v>
      </c>
    </row>
    <row r="1903">
      <c r="E1903" s="55">
        <f>F278</f>
        <v>5</v>
      </c>
    </row>
    <row r="1904">
      <c r="E1904" s="55">
        <f>G278</f>
        <v>3</v>
      </c>
    </row>
    <row r="1905">
      <c r="E1905" s="55">
        <f>H278</f>
        <v>2013</v>
      </c>
    </row>
    <row r="1906">
      <c r="E1906" s="55" t="str">
        <f>I278</f>
        <v>h</v>
      </c>
    </row>
    <row r="1907">
      <c r="E1907" s="55" t="str">
        <f>J278</f>
        <v>a239</v>
      </c>
    </row>
    <row r="1908">
      <c r="E1908" s="55">
        <f>E279</f>
        <v>135</v>
      </c>
    </row>
    <row r="1909">
      <c r="E1909" s="55">
        <f>F279</f>
        <v>22</v>
      </c>
    </row>
    <row r="1910">
      <c r="E1910" s="55">
        <f>G279</f>
        <v>3</v>
      </c>
    </row>
    <row r="1911">
      <c r="E1911" s="55">
        <f>H279</f>
        <v>2017</v>
      </c>
    </row>
    <row r="1912">
      <c r="E1912" s="55" t="str">
        <f>I279</f>
        <v>m</v>
      </c>
    </row>
    <row r="1913">
      <c r="E1913" s="55" t="str">
        <f>J279</f>
        <v>a240</v>
      </c>
    </row>
    <row r="1914">
      <c r="E1914" s="55">
        <f>E280</f>
        <v>115</v>
      </c>
    </row>
    <row r="1915">
      <c r="E1915" s="55">
        <f>F280</f>
        <v>1</v>
      </c>
    </row>
    <row r="1916">
      <c r="E1916" s="55">
        <f>G280</f>
        <v>8</v>
      </c>
    </row>
    <row r="1917">
      <c r="E1917" s="55">
        <f>H280</f>
        <v>2022</v>
      </c>
    </row>
    <row r="1918">
      <c r="E1918" s="55" t="str">
        <f>I280</f>
        <v>h</v>
      </c>
    </row>
    <row r="1919">
      <c r="E1919" s="55" t="str">
        <f>J280</f>
        <v>a241</v>
      </c>
    </row>
    <row r="1920">
      <c r="E1920" s="55">
        <f>E281</f>
        <v>122</v>
      </c>
    </row>
    <row r="1921">
      <c r="E1921" s="55">
        <f>F281</f>
        <v>20</v>
      </c>
    </row>
    <row r="1922">
      <c r="E1922" s="55">
        <f>G281</f>
        <v>3</v>
      </c>
    </row>
    <row r="1923">
      <c r="E1923" s="55">
        <f>H281</f>
        <v>2005</v>
      </c>
    </row>
    <row r="1924">
      <c r="E1924" s="55" t="str">
        <f>I281</f>
        <v>m</v>
      </c>
    </row>
    <row r="1925">
      <c r="E1925" s="55" t="str">
        <f>J281</f>
        <v>a242</v>
      </c>
    </row>
    <row r="1926">
      <c r="E1926" s="55">
        <f>E282</f>
        <v>111</v>
      </c>
    </row>
    <row r="1927">
      <c r="E1927" s="55">
        <f>F282</f>
        <v>29</v>
      </c>
    </row>
    <row r="1928">
      <c r="E1928" s="55">
        <f>G282</f>
        <v>11</v>
      </c>
    </row>
    <row r="1929">
      <c r="E1929" s="55">
        <f>H282</f>
        <v>2017</v>
      </c>
    </row>
    <row r="1930">
      <c r="E1930" s="55" t="str">
        <f>I282</f>
        <v>h</v>
      </c>
    </row>
    <row r="1931">
      <c r="E1931" s="55" t="str">
        <f>J282</f>
        <v>a243</v>
      </c>
    </row>
    <row r="1932">
      <c r="E1932" s="55">
        <f>E283</f>
        <v>104</v>
      </c>
    </row>
    <row r="1933">
      <c r="E1933" s="55">
        <f>F283</f>
        <v>23</v>
      </c>
    </row>
    <row r="1934">
      <c r="E1934" s="55">
        <f>G283</f>
        <v>3</v>
      </c>
    </row>
    <row r="1935">
      <c r="E1935" s="55">
        <f>H283</f>
        <v>2021</v>
      </c>
    </row>
    <row r="1936">
      <c r="E1936" s="55" t="str">
        <f>I283</f>
        <v>m</v>
      </c>
    </row>
    <row r="1937">
      <c r="E1937" s="55" t="str">
        <f>J283</f>
        <v>a244</v>
      </c>
    </row>
    <row r="1938">
      <c r="E1938" s="55">
        <f>E284</f>
        <v>127</v>
      </c>
    </row>
    <row r="1939">
      <c r="E1939" s="55">
        <f>F284</f>
        <v>23</v>
      </c>
    </row>
    <row r="1940">
      <c r="E1940" s="55">
        <f>G284</f>
        <v>5</v>
      </c>
    </row>
    <row r="1941">
      <c r="E1941" s="55">
        <f>H284</f>
        <v>2020</v>
      </c>
    </row>
    <row r="1942">
      <c r="E1942" s="55" t="str">
        <f>I284</f>
        <v>h</v>
      </c>
    </row>
    <row r="1943">
      <c r="E1943" s="55" t="str">
        <f>J284</f>
        <v>a245</v>
      </c>
    </row>
    <row r="1944">
      <c r="E1944" s="55">
        <f>E285</f>
        <v>118</v>
      </c>
    </row>
    <row r="1945">
      <c r="E1945" s="55">
        <f>F285</f>
        <v>10</v>
      </c>
    </row>
    <row r="1946">
      <c r="E1946" s="55">
        <f>G285</f>
        <v>8</v>
      </c>
    </row>
    <row r="1947">
      <c r="E1947" s="55">
        <f>H285</f>
        <v>2014</v>
      </c>
    </row>
    <row r="1948">
      <c r="E1948" s="55" t="str">
        <f>I285</f>
        <v>m</v>
      </c>
    </row>
    <row r="1949">
      <c r="E1949" s="55" t="str">
        <f>J285</f>
        <v>a246</v>
      </c>
    </row>
    <row r="1950">
      <c r="E1950" s="55">
        <f>E286</f>
        <v>134</v>
      </c>
    </row>
    <row r="1951">
      <c r="E1951" s="55">
        <f>F286</f>
        <v>20</v>
      </c>
    </row>
    <row r="1952">
      <c r="E1952" s="55">
        <f>G286</f>
        <v>3</v>
      </c>
    </row>
    <row r="1953">
      <c r="E1953" s="55">
        <f>H286</f>
        <v>2012</v>
      </c>
    </row>
    <row r="1954">
      <c r="E1954" s="55" t="str">
        <f>I286</f>
        <v>h</v>
      </c>
    </row>
    <row r="1955">
      <c r="E1955" s="55" t="str">
        <f>J286</f>
        <v>a247</v>
      </c>
    </row>
    <row r="1956">
      <c r="E1956" s="55">
        <f>E287</f>
        <v>106</v>
      </c>
    </row>
    <row r="1957">
      <c r="E1957" s="55">
        <f>F287</f>
        <v>31</v>
      </c>
    </row>
    <row r="1958">
      <c r="E1958" s="55">
        <f>G287</f>
        <v>3</v>
      </c>
    </row>
    <row r="1959">
      <c r="E1959" s="55">
        <f>H287</f>
        <v>2003</v>
      </c>
    </row>
    <row r="1960">
      <c r="E1960" s="55" t="str">
        <f>I287</f>
        <v>m</v>
      </c>
    </row>
    <row r="1961">
      <c r="E1961" s="55" t="str">
        <f>J287</f>
        <v>a248</v>
      </c>
    </row>
    <row r="1962">
      <c r="E1962" s="55">
        <f>E288</f>
        <v>107</v>
      </c>
    </row>
    <row r="1963">
      <c r="E1963" s="55">
        <f>F288</f>
        <v>28</v>
      </c>
    </row>
    <row r="1964">
      <c r="E1964" s="55">
        <f>G288</f>
        <v>5</v>
      </c>
    </row>
    <row r="1965">
      <c r="E1965" s="55">
        <f>H288</f>
        <v>2004</v>
      </c>
    </row>
    <row r="1966">
      <c r="E1966" s="55" t="str">
        <f>I288</f>
        <v>h</v>
      </c>
    </row>
    <row r="1967">
      <c r="E1967" s="55" t="str">
        <f>J288</f>
        <v>a249</v>
      </c>
    </row>
    <row r="1968">
      <c r="E1968" s="55">
        <f>E289</f>
        <v>101</v>
      </c>
    </row>
    <row r="1969">
      <c r="E1969" s="55">
        <f>F289</f>
        <v>24</v>
      </c>
    </row>
    <row r="1970">
      <c r="E1970" s="55">
        <f>G289</f>
        <v>3</v>
      </c>
    </row>
    <row r="1971">
      <c r="E1971" s="55">
        <f>H289</f>
        <v>2011</v>
      </c>
    </row>
    <row r="1972">
      <c r="E1972" s="55" t="str">
        <f>I289</f>
        <v>m</v>
      </c>
    </row>
    <row r="1973">
      <c r="E1973" s="55" t="str">
        <f>J289</f>
        <v>a250</v>
      </c>
    </row>
    <row r="1974">
      <c r="E1974" s="55">
        <f>E290</f>
        <v>103</v>
      </c>
    </row>
    <row r="1975">
      <c r="E1975" s="55">
        <f>F290</f>
        <v>16</v>
      </c>
    </row>
    <row r="1976">
      <c r="E1976" s="55">
        <f>G290</f>
        <v>3</v>
      </c>
    </row>
    <row r="1977">
      <c r="E1977" s="55">
        <f>H290</f>
        <v>2007</v>
      </c>
    </row>
    <row r="1978">
      <c r="E1978" s="55" t="str">
        <f>I290</f>
        <v>h</v>
      </c>
    </row>
    <row r="1979">
      <c r="E1979" s="55" t="str">
        <f>J290</f>
        <v>a251</v>
      </c>
    </row>
    <row r="1980">
      <c r="E1980" s="55">
        <f>E291</f>
        <v>113</v>
      </c>
    </row>
    <row r="1981">
      <c r="E1981" s="55">
        <f>F291</f>
        <v>4</v>
      </c>
    </row>
    <row r="1982">
      <c r="E1982" s="55">
        <f>G291</f>
        <v>3</v>
      </c>
    </row>
    <row r="1983">
      <c r="E1983" s="55">
        <f>H291</f>
        <v>2009</v>
      </c>
    </row>
    <row r="1984">
      <c r="E1984" s="55" t="str">
        <f>I291</f>
        <v>m</v>
      </c>
    </row>
    <row r="1985">
      <c r="E1985" s="55" t="str">
        <f>J291</f>
        <v>a252</v>
      </c>
    </row>
    <row r="1986">
      <c r="E1986" s="55">
        <f>E292</f>
        <v>122</v>
      </c>
    </row>
    <row r="1987">
      <c r="E1987" s="55">
        <f>F292</f>
        <v>7</v>
      </c>
    </row>
    <row r="1988">
      <c r="E1988" s="55">
        <f>G292</f>
        <v>3</v>
      </c>
    </row>
    <row r="1989">
      <c r="E1989" s="55">
        <f>H292</f>
        <v>2006</v>
      </c>
    </row>
    <row r="1990">
      <c r="E1990" s="55" t="str">
        <f>I292</f>
        <v>h</v>
      </c>
    </row>
    <row r="1991">
      <c r="E1991" s="55" t="str">
        <f>J292</f>
        <v>a253</v>
      </c>
    </row>
    <row r="1992">
      <c r="E1992" s="55">
        <f>E293</f>
        <v>106</v>
      </c>
    </row>
    <row r="1993">
      <c r="E1993" s="55">
        <f>F293</f>
        <v>12</v>
      </c>
    </row>
    <row r="1994">
      <c r="E1994" s="55">
        <f>G293</f>
        <v>3</v>
      </c>
    </row>
    <row r="1995">
      <c r="E1995" s="55">
        <f>H293</f>
        <v>2002</v>
      </c>
    </row>
    <row r="1996">
      <c r="E1996" s="55" t="str">
        <f>I293</f>
        <v>h</v>
      </c>
    </row>
    <row r="1997">
      <c r="E1997" s="55" t="str">
        <f>J293</f>
        <v>a254</v>
      </c>
    </row>
    <row r="1998">
      <c r="E1998" s="55">
        <f>E294</f>
        <v>108</v>
      </c>
    </row>
    <row r="1999">
      <c r="E1999" s="55">
        <f>F294</f>
        <v>25</v>
      </c>
    </row>
    <row r="2000">
      <c r="E2000" s="55">
        <f>G294</f>
        <v>6</v>
      </c>
    </row>
    <row r="2001">
      <c r="E2001" s="55">
        <f>H294</f>
        <v>2008</v>
      </c>
    </row>
    <row r="2002">
      <c r="E2002" s="55" t="str">
        <f>I294</f>
        <v>m</v>
      </c>
    </row>
    <row r="2003">
      <c r="E2003" s="55" t="str">
        <f>J294</f>
        <v>a255</v>
      </c>
    </row>
    <row r="2004">
      <c r="E2004" s="55">
        <f>E295</f>
        <v>119</v>
      </c>
    </row>
    <row r="2005">
      <c r="E2005" s="55">
        <f>F295</f>
        <v>6</v>
      </c>
    </row>
    <row r="2006">
      <c r="E2006" s="55">
        <f>G295</f>
        <v>3</v>
      </c>
    </row>
    <row r="2007">
      <c r="E2007" s="55">
        <f>H295</f>
        <v>2000</v>
      </c>
    </row>
    <row r="2008">
      <c r="E2008" s="55" t="str">
        <f>I295</f>
        <v>h</v>
      </c>
    </row>
    <row r="2009">
      <c r="E2009" s="55" t="str">
        <f>J295</f>
        <v>a256</v>
      </c>
    </row>
    <row r="2010">
      <c r="E2010" s="55">
        <f>E296</f>
        <v>113</v>
      </c>
    </row>
    <row r="2011">
      <c r="E2011" s="55">
        <f>F296</f>
        <v>26</v>
      </c>
    </row>
    <row r="2012">
      <c r="E2012" s="55">
        <f>G296</f>
        <v>2</v>
      </c>
    </row>
    <row r="2013">
      <c r="E2013" s="55">
        <f>H296</f>
        <v>2020</v>
      </c>
    </row>
    <row r="2014">
      <c r="E2014" s="55" t="str">
        <f>I296</f>
        <v>m</v>
      </c>
    </row>
    <row r="2015">
      <c r="E2015" s="55" t="str">
        <f>J296</f>
        <v>a257</v>
      </c>
    </row>
    <row r="2016">
      <c r="E2016" s="55">
        <f>E297</f>
        <v>103</v>
      </c>
    </row>
    <row r="2017">
      <c r="E2017" s="55">
        <f>F297</f>
        <v>20</v>
      </c>
    </row>
    <row r="2018">
      <c r="E2018" s="55">
        <f>G297</f>
        <v>3</v>
      </c>
    </row>
    <row r="2019">
      <c r="E2019" s="55">
        <f>H297</f>
        <v>2003</v>
      </c>
    </row>
    <row r="2020">
      <c r="E2020" s="55" t="str">
        <f>I297</f>
        <v>h</v>
      </c>
    </row>
    <row r="2021">
      <c r="E2021" s="55" t="str">
        <f>J297</f>
        <v>a258</v>
      </c>
    </row>
    <row r="2022">
      <c r="E2022" s="55">
        <f>E298</f>
        <v>112</v>
      </c>
    </row>
    <row r="2023">
      <c r="E2023" s="55">
        <f>F298</f>
        <v>22</v>
      </c>
    </row>
    <row r="2024">
      <c r="E2024" s="55">
        <f>G298</f>
        <v>11</v>
      </c>
    </row>
    <row r="2025">
      <c r="E2025" s="55">
        <f>H298</f>
        <v>2007</v>
      </c>
    </row>
    <row r="2026">
      <c r="E2026" s="55" t="str">
        <f>I298</f>
        <v>m</v>
      </c>
    </row>
    <row r="2027">
      <c r="E2027" s="55" t="str">
        <f>J298</f>
        <v>a259</v>
      </c>
    </row>
    <row r="2028">
      <c r="E2028" s="55">
        <f>E299</f>
        <v>118</v>
      </c>
    </row>
    <row r="2029">
      <c r="E2029" s="55">
        <f>F299</f>
        <v>1</v>
      </c>
    </row>
    <row r="2030">
      <c r="E2030" s="55">
        <f>G299</f>
        <v>3</v>
      </c>
    </row>
    <row r="2031">
      <c r="E2031" s="55">
        <f>H299</f>
        <v>2014</v>
      </c>
    </row>
    <row r="2032">
      <c r="E2032" s="55" t="str">
        <f>I299</f>
        <v>h</v>
      </c>
    </row>
    <row r="2033">
      <c r="E2033" s="55" t="str">
        <f>J299</f>
        <v>a260</v>
      </c>
    </row>
    <row r="2034">
      <c r="E2034" s="55">
        <f>E300</f>
        <v>119</v>
      </c>
    </row>
    <row r="2035">
      <c r="E2035" s="55">
        <f>F300</f>
        <v>2</v>
      </c>
    </row>
    <row r="2036">
      <c r="E2036" s="55">
        <f>G300</f>
        <v>2</v>
      </c>
    </row>
    <row r="2037">
      <c r="E2037" s="55">
        <f>H300</f>
        <v>2007</v>
      </c>
    </row>
    <row r="2038">
      <c r="E2038" s="55" t="str">
        <f>I300</f>
        <v>m</v>
      </c>
    </row>
    <row r="2039">
      <c r="E2039" s="55" t="str">
        <f>J300</f>
        <v>a261</v>
      </c>
    </row>
    <row r="2040">
      <c r="E2040" s="55">
        <f>E301</f>
        <v>101</v>
      </c>
    </row>
    <row r="2041">
      <c r="E2041" s="55">
        <f>F301</f>
        <v>31</v>
      </c>
    </row>
    <row r="2042">
      <c r="E2042" s="55">
        <f>G301</f>
        <v>3</v>
      </c>
    </row>
    <row r="2043">
      <c r="E2043" s="55">
        <f>H301</f>
        <v>2016</v>
      </c>
    </row>
    <row r="2044">
      <c r="E2044" s="55" t="str">
        <f>I301</f>
        <v>h</v>
      </c>
    </row>
    <row r="2045">
      <c r="E2045" s="55" t="str">
        <f>J301</f>
        <v>a262</v>
      </c>
    </row>
    <row r="2046">
      <c r="E2046" s="55">
        <f>E302</f>
        <v>110</v>
      </c>
    </row>
    <row r="2047">
      <c r="E2047" s="55">
        <f>F302</f>
        <v>14</v>
      </c>
    </row>
    <row r="2048">
      <c r="E2048" s="55">
        <f>G302</f>
        <v>3</v>
      </c>
    </row>
    <row r="2049">
      <c r="E2049" s="55">
        <f>H302</f>
        <v>2000</v>
      </c>
    </row>
    <row r="2050">
      <c r="E2050" s="55" t="str">
        <f>I302</f>
        <v>m</v>
      </c>
    </row>
    <row r="2051">
      <c r="E2051" s="55" t="str">
        <f>J302</f>
        <v>a263</v>
      </c>
    </row>
    <row r="2052">
      <c r="E2052" s="55">
        <f>E303</f>
        <v>109</v>
      </c>
    </row>
    <row r="2053">
      <c r="E2053" s="55">
        <f>F303</f>
        <v>13</v>
      </c>
    </row>
    <row r="2054">
      <c r="E2054" s="55">
        <f>G303</f>
        <v>9</v>
      </c>
    </row>
    <row r="2055">
      <c r="E2055" s="55">
        <f>H303</f>
        <v>2001</v>
      </c>
    </row>
    <row r="2056">
      <c r="E2056" s="55" t="str">
        <f>I303</f>
        <v>h</v>
      </c>
    </row>
    <row r="2057">
      <c r="E2057" s="55" t="str">
        <f>J303</f>
        <v>a264</v>
      </c>
    </row>
    <row r="2058">
      <c r="E2058" s="55">
        <f>E304</f>
        <v>117</v>
      </c>
    </row>
    <row r="2059">
      <c r="E2059" s="55">
        <f>F304</f>
        <v>24</v>
      </c>
    </row>
    <row r="2060">
      <c r="E2060" s="55">
        <f>G304</f>
        <v>12</v>
      </c>
    </row>
    <row r="2061">
      <c r="E2061" s="55">
        <f>H304</f>
        <v>2017</v>
      </c>
    </row>
    <row r="2062">
      <c r="E2062" s="55" t="str">
        <f>I304</f>
        <v>h</v>
      </c>
    </row>
    <row r="2063">
      <c r="E2063" s="55" t="str">
        <f>J304</f>
        <v>a265</v>
      </c>
    </row>
    <row r="2064">
      <c r="E2064" s="55">
        <f>E305</f>
        <v>106</v>
      </c>
    </row>
    <row r="2065">
      <c r="E2065" s="55">
        <f>F305</f>
        <v>1</v>
      </c>
    </row>
    <row r="2066">
      <c r="E2066" s="55">
        <f>G305</f>
        <v>3</v>
      </c>
    </row>
    <row r="2067">
      <c r="E2067" s="55">
        <f>H305</f>
        <v>2012</v>
      </c>
    </row>
    <row r="2068">
      <c r="E2068" s="55" t="str">
        <f>I305</f>
        <v>m</v>
      </c>
    </row>
    <row r="2069">
      <c r="E2069" s="55" t="str">
        <f>J305</f>
        <v>a266</v>
      </c>
    </row>
    <row r="2070">
      <c r="E2070" s="55">
        <f>E306</f>
        <v>102</v>
      </c>
    </row>
    <row r="2071">
      <c r="E2071" s="55">
        <f>F306</f>
        <v>2</v>
      </c>
    </row>
    <row r="2072">
      <c r="E2072" s="55">
        <f>G306</f>
        <v>8</v>
      </c>
    </row>
    <row r="2073">
      <c r="E2073" s="55">
        <f>H306</f>
        <v>2006</v>
      </c>
    </row>
    <row r="2074">
      <c r="E2074" s="55" t="str">
        <f>I306</f>
        <v>h</v>
      </c>
    </row>
    <row r="2075">
      <c r="E2075" s="55" t="str">
        <f>J306</f>
        <v>a267</v>
      </c>
    </row>
    <row r="2076">
      <c r="E2076" s="55">
        <f>E307</f>
        <v>131</v>
      </c>
    </row>
    <row r="2077">
      <c r="E2077" s="55">
        <f>F307</f>
        <v>19</v>
      </c>
    </row>
    <row r="2078">
      <c r="E2078" s="55">
        <f>G307</f>
        <v>3</v>
      </c>
    </row>
    <row r="2079">
      <c r="E2079" s="55">
        <f>H307</f>
        <v>2003</v>
      </c>
    </row>
    <row r="2080">
      <c r="E2080" s="55" t="str">
        <f>I307</f>
        <v>m</v>
      </c>
    </row>
    <row r="2081">
      <c r="E2081" s="55" t="str">
        <f>J307</f>
        <v>a268</v>
      </c>
    </row>
    <row r="2082">
      <c r="E2082" s="55">
        <f>E308</f>
        <v>120</v>
      </c>
    </row>
    <row r="2083">
      <c r="E2083" s="55">
        <f>F308</f>
        <v>13</v>
      </c>
    </row>
    <row r="2084">
      <c r="E2084" s="55">
        <f>G308</f>
        <v>2</v>
      </c>
    </row>
    <row r="2085">
      <c r="E2085" s="55">
        <f>H308</f>
        <v>2017</v>
      </c>
    </row>
    <row r="2086">
      <c r="E2086" s="55" t="str">
        <f>I308</f>
        <v>h</v>
      </c>
    </row>
    <row r="2087">
      <c r="E2087" s="55" t="str">
        <f>J308</f>
        <v>a269</v>
      </c>
    </row>
    <row r="2088">
      <c r="E2088" s="55">
        <f>E309</f>
        <v>109</v>
      </c>
    </row>
    <row r="2089">
      <c r="E2089" s="55">
        <f>F309</f>
        <v>12</v>
      </c>
    </row>
    <row r="2090">
      <c r="E2090" s="55">
        <f>G309</f>
        <v>3</v>
      </c>
    </row>
    <row r="2091">
      <c r="E2091" s="55">
        <f>H309</f>
        <v>2012</v>
      </c>
    </row>
    <row r="2092">
      <c r="E2092" s="55" t="str">
        <f>I309</f>
        <v>h</v>
      </c>
    </row>
    <row r="2093">
      <c r="E2093" s="55" t="str">
        <f>J309</f>
        <v>a270</v>
      </c>
    </row>
    <row r="2094">
      <c r="E2094" s="55">
        <f>E310</f>
        <v>116</v>
      </c>
    </row>
    <row r="2095">
      <c r="E2095" s="55">
        <f>F310</f>
        <v>22</v>
      </c>
    </row>
    <row r="2096">
      <c r="E2096" s="55">
        <f>G310</f>
        <v>1</v>
      </c>
    </row>
    <row r="2097">
      <c r="E2097" s="55">
        <f>H310</f>
        <v>2023</v>
      </c>
    </row>
    <row r="2098">
      <c r="E2098" s="55" t="str">
        <f>I310</f>
        <v>h</v>
      </c>
    </row>
    <row r="2099">
      <c r="E2099" s="55" t="str">
        <f>J310</f>
        <v>a271</v>
      </c>
    </row>
    <row r="2100">
      <c r="E2100" s="55">
        <f>E311</f>
        <v>128</v>
      </c>
    </row>
    <row r="2101">
      <c r="E2101" s="55">
        <f>F311</f>
        <v>25</v>
      </c>
    </row>
    <row r="2102">
      <c r="E2102" s="55">
        <f>G311</f>
        <v>3</v>
      </c>
    </row>
    <row r="2103">
      <c r="E2103" s="55">
        <f>H311</f>
        <v>2010</v>
      </c>
    </row>
    <row r="2104">
      <c r="E2104" s="55" t="str">
        <f>I311</f>
        <v>m</v>
      </c>
    </row>
    <row r="2105">
      <c r="E2105" s="55" t="str">
        <f>J311</f>
        <v>a272</v>
      </c>
    </row>
    <row r="2106">
      <c r="E2106" s="55">
        <f>E312</f>
        <v>126</v>
      </c>
    </row>
    <row r="2107">
      <c r="E2107" s="55">
        <f>F312</f>
        <v>2</v>
      </c>
    </row>
    <row r="2108">
      <c r="E2108" s="55">
        <f>G312</f>
        <v>3</v>
      </c>
    </row>
    <row r="2109">
      <c r="E2109" s="55">
        <f>H312</f>
        <v>2002</v>
      </c>
    </row>
    <row r="2110">
      <c r="E2110" s="55" t="str">
        <f>I312</f>
        <v>m</v>
      </c>
    </row>
    <row r="2111">
      <c r="E2111" s="55" t="str">
        <f>J312</f>
        <v>a273</v>
      </c>
    </row>
    <row r="2112">
      <c r="E2112" s="55">
        <f>E313</f>
        <v>116</v>
      </c>
    </row>
    <row r="2113">
      <c r="E2113" s="55">
        <f>F313</f>
        <v>6</v>
      </c>
    </row>
    <row r="2114">
      <c r="E2114" s="55">
        <f>G313</f>
        <v>3</v>
      </c>
    </row>
    <row r="2115">
      <c r="E2115" s="55">
        <f>H313</f>
        <v>2019</v>
      </c>
    </row>
    <row r="2116">
      <c r="E2116" s="55" t="str">
        <f>I313</f>
        <v>h</v>
      </c>
    </row>
    <row r="2117">
      <c r="E2117" s="55" t="str">
        <f>J313</f>
        <v>a274</v>
      </c>
    </row>
    <row r="2118">
      <c r="E2118" s="55">
        <f>E314</f>
        <v>110</v>
      </c>
    </row>
    <row r="2119">
      <c r="E2119" s="55">
        <f>F314</f>
        <v>11</v>
      </c>
    </row>
    <row r="2120">
      <c r="E2120" s="55">
        <f>G314</f>
        <v>3</v>
      </c>
    </row>
    <row r="2121">
      <c r="E2121" s="55">
        <f>H314</f>
        <v>2003</v>
      </c>
    </row>
    <row r="2122">
      <c r="E2122" s="55" t="str">
        <f>I314</f>
        <v>h</v>
      </c>
    </row>
    <row r="2123">
      <c r="E2123" s="55" t="str">
        <f>J314</f>
        <v>a275</v>
      </c>
    </row>
    <row r="2124">
      <c r="E2124" s="55">
        <f>E315</f>
        <v>101</v>
      </c>
    </row>
    <row r="2125">
      <c r="E2125" s="55">
        <f>F315</f>
        <v>23</v>
      </c>
    </row>
    <row r="2126">
      <c r="E2126" s="55">
        <f>G315</f>
        <v>3</v>
      </c>
    </row>
    <row r="2127">
      <c r="E2127" s="55">
        <f>H315</f>
        <v>2018</v>
      </c>
    </row>
    <row r="2128">
      <c r="E2128" s="55" t="str">
        <f>I315</f>
        <v>m</v>
      </c>
    </row>
    <row r="2129">
      <c r="E2129" s="55" t="str">
        <f>J315</f>
        <v>a276</v>
      </c>
    </row>
    <row r="2130">
      <c r="E2130" s="55">
        <f>E316</f>
        <v>123</v>
      </c>
    </row>
    <row r="2131">
      <c r="E2131" s="55">
        <f>F316</f>
        <v>23</v>
      </c>
    </row>
    <row r="2132">
      <c r="E2132" s="55">
        <f>G316</f>
        <v>3</v>
      </c>
    </row>
    <row r="2133">
      <c r="E2133" s="55">
        <f>H316</f>
        <v>2016</v>
      </c>
    </row>
    <row r="2134">
      <c r="E2134" s="55" t="str">
        <f>I316</f>
        <v>h</v>
      </c>
    </row>
    <row r="2135">
      <c r="E2135" s="55" t="str">
        <f>J316</f>
        <v>a277</v>
      </c>
    </row>
    <row r="2136">
      <c r="E2136" s="55">
        <f>E317</f>
        <v>125</v>
      </c>
    </row>
    <row r="2137">
      <c r="E2137" s="55">
        <f>F317</f>
        <v>20</v>
      </c>
    </row>
    <row r="2138">
      <c r="E2138" s="55">
        <f>G317</f>
        <v>3</v>
      </c>
    </row>
    <row r="2139">
      <c r="E2139" s="55">
        <f>H317</f>
        <v>2021</v>
      </c>
    </row>
    <row r="2140">
      <c r="E2140" s="55" t="str">
        <f>I317</f>
        <v>m</v>
      </c>
    </row>
    <row r="2141">
      <c r="E2141" s="55" t="str">
        <f>J317</f>
        <v>a278</v>
      </c>
    </row>
    <row r="2142">
      <c r="E2142" s="55">
        <f>E318</f>
        <v>101</v>
      </c>
    </row>
    <row r="2143">
      <c r="E2143" s="55">
        <f>F318</f>
        <v>1</v>
      </c>
    </row>
    <row r="2144">
      <c r="E2144" s="55">
        <f>G318</f>
        <v>10</v>
      </c>
    </row>
    <row r="2145">
      <c r="E2145" s="55">
        <f>H318</f>
        <v>2022</v>
      </c>
    </row>
    <row r="2146">
      <c r="E2146" s="55" t="str">
        <f>I318</f>
        <v>h</v>
      </c>
    </row>
    <row r="2147">
      <c r="E2147" s="55" t="str">
        <f>J318</f>
        <v>a279</v>
      </c>
    </row>
    <row r="2148">
      <c r="E2148" s="55">
        <f>E319</f>
        <v>101</v>
      </c>
    </row>
    <row r="2149">
      <c r="E2149" s="55">
        <f>F319</f>
        <v>16</v>
      </c>
    </row>
    <row r="2150">
      <c r="E2150" s="55">
        <f>G319</f>
        <v>10</v>
      </c>
    </row>
    <row r="2151">
      <c r="E2151" s="55">
        <f>H319</f>
        <v>2019</v>
      </c>
    </row>
    <row r="2152">
      <c r="E2152" s="55" t="str">
        <f>I319</f>
        <v>m</v>
      </c>
    </row>
    <row r="2153">
      <c r="E2153" s="55" t="str">
        <f>J319</f>
        <v>a280</v>
      </c>
    </row>
    <row r="2154">
      <c r="E2154" s="55">
        <f>E320</f>
        <v>109</v>
      </c>
    </row>
    <row r="2155">
      <c r="E2155" s="55">
        <f>F320</f>
        <v>28</v>
      </c>
    </row>
    <row r="2156">
      <c r="E2156" s="55">
        <f>G320</f>
        <v>3</v>
      </c>
    </row>
    <row r="2157">
      <c r="E2157" s="55">
        <f>H320</f>
        <v>2009</v>
      </c>
    </row>
    <row r="2158">
      <c r="E2158" s="55" t="str">
        <f>I320</f>
        <v>h</v>
      </c>
    </row>
    <row r="2159">
      <c r="E2159" s="55" t="str">
        <f>J320</f>
        <v>a281</v>
      </c>
    </row>
    <row r="2160">
      <c r="E2160" s="55">
        <f>E321</f>
        <v>132</v>
      </c>
    </row>
    <row r="2161">
      <c r="E2161" s="55">
        <f>F321</f>
        <v>22</v>
      </c>
    </row>
    <row r="2162">
      <c r="E2162" s="55">
        <f>G321</f>
        <v>7</v>
      </c>
    </row>
    <row r="2163">
      <c r="E2163" s="55">
        <f>H321</f>
        <v>2009</v>
      </c>
    </row>
    <row r="2164">
      <c r="E2164" s="55" t="str">
        <f>I321</f>
        <v>m</v>
      </c>
    </row>
    <row r="2165">
      <c r="E2165" s="55" t="str">
        <f>J321</f>
        <v>a282</v>
      </c>
    </row>
    <row r="2166">
      <c r="E2166" s="55">
        <f>E322</f>
        <v>116</v>
      </c>
    </row>
    <row r="2167">
      <c r="E2167" s="55">
        <f>F322</f>
        <v>31</v>
      </c>
    </row>
    <row r="2168">
      <c r="E2168" s="55">
        <f>G322</f>
        <v>10</v>
      </c>
    </row>
    <row r="2169">
      <c r="E2169" s="55">
        <f>H322</f>
        <v>2004</v>
      </c>
    </row>
    <row r="2170">
      <c r="E2170" s="55" t="str">
        <f>I322</f>
        <v>h</v>
      </c>
    </row>
    <row r="2171">
      <c r="E2171" s="55" t="str">
        <f>J322</f>
        <v>a283</v>
      </c>
    </row>
    <row r="2172">
      <c r="E2172" s="55">
        <f>E323</f>
        <v>114</v>
      </c>
    </row>
    <row r="2173">
      <c r="E2173" s="55">
        <f>F323</f>
        <v>9</v>
      </c>
    </row>
    <row r="2174">
      <c r="E2174" s="55">
        <f>G323</f>
        <v>3</v>
      </c>
    </row>
    <row r="2175">
      <c r="E2175" s="55">
        <f>H323</f>
        <v>2005</v>
      </c>
    </row>
    <row r="2176">
      <c r="E2176" s="55" t="str">
        <f>I323</f>
        <v>m</v>
      </c>
    </row>
    <row r="2177">
      <c r="E2177" s="55" t="str">
        <f>J323</f>
        <v>a284</v>
      </c>
    </row>
    <row r="2178">
      <c r="E2178" s="55">
        <f>E324</f>
        <v>123</v>
      </c>
    </row>
    <row r="2179">
      <c r="E2179" s="55">
        <f>F324</f>
        <v>13</v>
      </c>
    </row>
    <row r="2180">
      <c r="E2180" s="55">
        <f>G324</f>
        <v>5</v>
      </c>
    </row>
    <row r="2181">
      <c r="E2181" s="55">
        <f>H324</f>
        <v>2000</v>
      </c>
    </row>
    <row r="2182">
      <c r="E2182" s="55" t="str">
        <f>I324</f>
        <v>h</v>
      </c>
    </row>
    <row r="2183">
      <c r="E2183" s="55" t="str">
        <f>J324</f>
        <v>a285</v>
      </c>
    </row>
    <row r="2184">
      <c r="E2184" s="55">
        <f>E325</f>
        <v>133</v>
      </c>
    </row>
    <row r="2185">
      <c r="E2185" s="55">
        <f>F325</f>
        <v>29</v>
      </c>
    </row>
    <row r="2186">
      <c r="E2186" s="55">
        <f>G325</f>
        <v>3</v>
      </c>
    </row>
    <row r="2187">
      <c r="E2187" s="55">
        <f>H325</f>
        <v>2019</v>
      </c>
    </row>
    <row r="2188">
      <c r="E2188" s="55" t="str">
        <f>I325</f>
        <v>m</v>
      </c>
    </row>
    <row r="2189">
      <c r="E2189" s="55" t="str">
        <f>J325</f>
        <v>a286</v>
      </c>
    </row>
    <row r="2190">
      <c r="E2190" s="55">
        <f>E326</f>
        <v>120</v>
      </c>
    </row>
    <row r="2191">
      <c r="E2191" s="55">
        <f>F326</f>
        <v>30</v>
      </c>
    </row>
    <row r="2192">
      <c r="E2192" s="55">
        <f>G326</f>
        <v>3</v>
      </c>
    </row>
    <row r="2193">
      <c r="E2193" s="55">
        <f>H326</f>
        <v>2023</v>
      </c>
    </row>
    <row r="2194">
      <c r="E2194" s="55" t="str">
        <f>I326</f>
        <v>h</v>
      </c>
    </row>
    <row r="2195">
      <c r="E2195" s="55" t="str">
        <f>J326</f>
        <v>a287</v>
      </c>
    </row>
    <row r="2196">
      <c r="E2196" s="55">
        <f>E327</f>
        <v>107</v>
      </c>
    </row>
    <row r="2197">
      <c r="E2197" s="55">
        <f>F327</f>
        <v>10</v>
      </c>
    </row>
    <row r="2198">
      <c r="E2198" s="55">
        <f>G327</f>
        <v>10</v>
      </c>
    </row>
    <row r="2199">
      <c r="E2199" s="55">
        <f>H327</f>
        <v>2022</v>
      </c>
    </row>
    <row r="2200">
      <c r="E2200" s="55" t="str">
        <f>I327</f>
        <v>m</v>
      </c>
    </row>
    <row r="2201">
      <c r="E2201" s="55" t="str">
        <f>J327</f>
        <v>a288</v>
      </c>
    </row>
    <row r="2202">
      <c r="E2202" s="55">
        <f>E328</f>
        <v>121</v>
      </c>
    </row>
    <row r="2203">
      <c r="E2203" s="55">
        <f>F328</f>
        <v>23</v>
      </c>
    </row>
    <row r="2204">
      <c r="E2204" s="55">
        <f>G328</f>
        <v>3</v>
      </c>
    </row>
    <row r="2205">
      <c r="E2205" s="55">
        <f>H328</f>
        <v>2003</v>
      </c>
    </row>
    <row r="2206">
      <c r="E2206" s="55" t="str">
        <f>I328</f>
        <v>h</v>
      </c>
    </row>
    <row r="2207">
      <c r="E2207" s="55" t="str">
        <f>J328</f>
        <v>a289</v>
      </c>
    </row>
    <row r="2208">
      <c r="E2208" s="55">
        <f>E329</f>
        <v>119</v>
      </c>
    </row>
    <row r="2209">
      <c r="E2209" s="55">
        <f>F329</f>
        <v>31</v>
      </c>
    </row>
    <row r="2210">
      <c r="E2210" s="55">
        <f>G329</f>
        <v>12</v>
      </c>
    </row>
    <row r="2211">
      <c r="E2211" s="55">
        <f>H329</f>
        <v>2007</v>
      </c>
    </row>
    <row r="2212">
      <c r="E2212" s="55" t="str">
        <f>I329</f>
        <v>h</v>
      </c>
    </row>
    <row r="2213">
      <c r="E2213" s="55" t="str">
        <f>J329</f>
        <v>a290</v>
      </c>
    </row>
    <row r="2214">
      <c r="E2214" s="55">
        <f>E330</f>
        <v>109</v>
      </c>
    </row>
    <row r="2215">
      <c r="E2215" s="55">
        <f>F330</f>
        <v>16</v>
      </c>
    </row>
    <row r="2216">
      <c r="E2216" s="55">
        <f>G330</f>
        <v>3</v>
      </c>
    </row>
    <row r="2217">
      <c r="E2217" s="55">
        <f>H330</f>
        <v>2012</v>
      </c>
    </row>
    <row r="2218">
      <c r="E2218" s="55" t="str">
        <f>I330</f>
        <v>m</v>
      </c>
    </row>
    <row r="2219">
      <c r="E2219" s="55" t="str">
        <f>J330</f>
        <v>a291</v>
      </c>
    </row>
    <row r="2220">
      <c r="E2220" s="55">
        <f>E331</f>
        <v>119</v>
      </c>
    </row>
    <row r="2221">
      <c r="E2221" s="55">
        <f>F331</f>
        <v>5</v>
      </c>
    </row>
    <row r="2222">
      <c r="E2222" s="55">
        <f>G331</f>
        <v>3</v>
      </c>
    </row>
    <row r="2223">
      <c r="E2223" s="55">
        <f>H331</f>
        <v>2004</v>
      </c>
    </row>
    <row r="2224">
      <c r="E2224" s="55" t="str">
        <f>I331</f>
        <v>h</v>
      </c>
    </row>
    <row r="2225">
      <c r="E2225" s="55" t="str">
        <f>J331</f>
        <v>a292</v>
      </c>
    </row>
    <row r="2226">
      <c r="E2226" s="55">
        <f>E332</f>
        <v>131</v>
      </c>
    </row>
    <row r="2227">
      <c r="E2227" s="55">
        <f>F332</f>
        <v>16</v>
      </c>
    </row>
    <row r="2228">
      <c r="E2228" s="55">
        <f>G332</f>
        <v>7</v>
      </c>
    </row>
    <row r="2229">
      <c r="E2229" s="55">
        <f>H332</f>
        <v>2012</v>
      </c>
    </row>
    <row r="2230">
      <c r="E2230" s="55" t="str">
        <f>I332</f>
        <v>m</v>
      </c>
    </row>
    <row r="2231">
      <c r="E2231" s="55" t="str">
        <f>J332</f>
        <v>a293</v>
      </c>
    </row>
    <row r="2232">
      <c r="E2232" s="55">
        <f>E333</f>
        <v>106</v>
      </c>
    </row>
    <row r="2233">
      <c r="E2233" s="55">
        <f>F333</f>
        <v>1</v>
      </c>
    </row>
    <row r="2234">
      <c r="E2234" s="55">
        <f>G333</f>
        <v>3</v>
      </c>
    </row>
    <row r="2235">
      <c r="E2235" s="55">
        <f>H333</f>
        <v>2014</v>
      </c>
    </row>
    <row r="2236">
      <c r="E2236" s="55" t="str">
        <f>I333</f>
        <v>h</v>
      </c>
    </row>
    <row r="2237">
      <c r="E2237" s="55" t="str">
        <f>J333</f>
        <v>a294</v>
      </c>
    </row>
    <row r="2238">
      <c r="E2238" s="55">
        <f>E334</f>
        <v>112</v>
      </c>
    </row>
    <row r="2239">
      <c r="E2239" s="55">
        <f>F334</f>
        <v>24</v>
      </c>
    </row>
    <row r="2240">
      <c r="E2240" s="55">
        <f>G334</f>
        <v>6</v>
      </c>
    </row>
    <row r="2241">
      <c r="E2241" s="55">
        <f>H334</f>
        <v>2003</v>
      </c>
    </row>
    <row r="2242">
      <c r="E2242" s="55" t="str">
        <f>I334</f>
        <v>m</v>
      </c>
    </row>
    <row r="2243">
      <c r="E2243" s="55" t="str">
        <f>J334</f>
        <v>a295</v>
      </c>
    </row>
    <row r="2244">
      <c r="E2244" s="55">
        <f>E335</f>
        <v>115</v>
      </c>
    </row>
    <row r="2245">
      <c r="E2245" s="55">
        <f>F335</f>
        <v>11</v>
      </c>
    </row>
    <row r="2246">
      <c r="E2246" s="55">
        <f>G335</f>
        <v>3</v>
      </c>
    </row>
    <row r="2247">
      <c r="E2247" s="55">
        <f>H335</f>
        <v>2006</v>
      </c>
    </row>
    <row r="2248">
      <c r="E2248" s="55" t="str">
        <f>I335</f>
        <v>h</v>
      </c>
    </row>
    <row r="2249">
      <c r="E2249" s="55" t="str">
        <f>J335</f>
        <v>a296</v>
      </c>
    </row>
    <row r="2250">
      <c r="E2250" s="55">
        <f>E336</f>
        <v>131</v>
      </c>
    </row>
    <row r="2251">
      <c r="E2251" s="55">
        <f>F336</f>
        <v>31</v>
      </c>
    </row>
    <row r="2252">
      <c r="E2252" s="55">
        <f>G336</f>
        <v>9</v>
      </c>
    </row>
    <row r="2253">
      <c r="E2253" s="55">
        <f>H336</f>
        <v>2002</v>
      </c>
    </row>
    <row r="2254">
      <c r="E2254" s="55" t="str">
        <f>I336</f>
        <v>m</v>
      </c>
    </row>
    <row r="2255">
      <c r="E2255" s="55" t="str">
        <f>J336</f>
        <v>a297</v>
      </c>
    </row>
    <row r="2256">
      <c r="E2256" s="55">
        <f>E337</f>
        <v>131</v>
      </c>
    </row>
    <row r="2257">
      <c r="E2257" s="55">
        <f>F337</f>
        <v>29</v>
      </c>
    </row>
    <row r="2258">
      <c r="E2258" s="55">
        <f>G337</f>
        <v>3</v>
      </c>
    </row>
    <row r="2259">
      <c r="E2259" s="55">
        <f>H337</f>
        <v>2006</v>
      </c>
    </row>
    <row r="2260">
      <c r="E2260" s="55" t="str">
        <f>I337</f>
        <v>h</v>
      </c>
    </row>
    <row r="2261">
      <c r="E2261" s="55" t="str">
        <f>J337</f>
        <v>a298</v>
      </c>
    </row>
    <row r="2262">
      <c r="E2262" s="55">
        <f>E338</f>
        <v>135</v>
      </c>
    </row>
    <row r="2263">
      <c r="E2263" s="55">
        <f>F338</f>
        <v>10</v>
      </c>
    </row>
    <row r="2264">
      <c r="E2264" s="55">
        <f>G338</f>
        <v>3</v>
      </c>
    </row>
    <row r="2265">
      <c r="E2265" s="55">
        <f>H338</f>
        <v>2001</v>
      </c>
    </row>
    <row r="2266">
      <c r="E2266" s="55" t="str">
        <f>I338</f>
        <v>m</v>
      </c>
    </row>
    <row r="2267">
      <c r="E2267" s="55" t="str">
        <f>J338</f>
        <v>a299</v>
      </c>
    </row>
    <row r="2268">
      <c r="E2268" s="55">
        <f>E339</f>
        <v>132</v>
      </c>
    </row>
    <row r="2269">
      <c r="E2269" s="55">
        <f>F339</f>
        <v>6</v>
      </c>
    </row>
    <row r="2270">
      <c r="E2270" s="55">
        <f>G339</f>
        <v>3</v>
      </c>
    </row>
    <row r="2271">
      <c r="E2271" s="55">
        <f>H339</f>
        <v>2023</v>
      </c>
    </row>
    <row r="2272">
      <c r="E2272" s="55" t="str">
        <f>I339</f>
        <v>h</v>
      </c>
    </row>
    <row r="2273">
      <c r="E2273" s="55" t="str">
        <f>J339</f>
        <v>a300</v>
      </c>
    </row>
    <row r="2274">
      <c r="E2274" s="55">
        <f>E340</f>
        <v>120</v>
      </c>
    </row>
    <row r="2275">
      <c r="E2275" s="55">
        <f>F340</f>
        <v>11</v>
      </c>
    </row>
    <row r="2276">
      <c r="E2276" s="55">
        <f>G340</f>
        <v>3</v>
      </c>
    </row>
    <row r="2277">
      <c r="E2277" s="55">
        <f>H340</f>
        <v>2010</v>
      </c>
    </row>
    <row r="2278">
      <c r="E2278" s="55" t="str">
        <f>I340</f>
        <v>h</v>
      </c>
    </row>
    <row r="2279">
      <c r="E2279" s="55" t="str">
        <f>J340</f>
        <v>a301</v>
      </c>
    </row>
    <row r="2280">
      <c r="E2280" s="55">
        <f>E341</f>
        <v>121</v>
      </c>
    </row>
    <row r="2281">
      <c r="E2281" s="55">
        <f>F341</f>
        <v>31</v>
      </c>
    </row>
    <row r="2282">
      <c r="E2282" s="55">
        <f>G341</f>
        <v>6</v>
      </c>
    </row>
    <row r="2283">
      <c r="E2283" s="55">
        <f>H341</f>
        <v>2015</v>
      </c>
    </row>
    <row r="2284">
      <c r="E2284" s="55" t="str">
        <f>I341</f>
        <v>m</v>
      </c>
    </row>
    <row r="2285">
      <c r="E2285" s="55" t="str">
        <f>J341</f>
        <v>a302</v>
      </c>
    </row>
    <row r="2286">
      <c r="E2286" s="55">
        <f>E342</f>
        <v>119</v>
      </c>
    </row>
    <row r="2287">
      <c r="E2287" s="55">
        <f>F342</f>
        <v>2</v>
      </c>
    </row>
    <row r="2288">
      <c r="E2288" s="55">
        <f>G342</f>
        <v>3</v>
      </c>
    </row>
    <row r="2289">
      <c r="E2289" s="55">
        <f>H342</f>
        <v>2013</v>
      </c>
    </row>
    <row r="2290">
      <c r="E2290" s="55" t="str">
        <f>I342</f>
        <v>h</v>
      </c>
    </row>
    <row r="2291">
      <c r="E2291" s="55" t="str">
        <f>J342</f>
        <v>a303</v>
      </c>
    </row>
    <row r="2292">
      <c r="E2292" s="55">
        <f>E343</f>
        <v>110</v>
      </c>
    </row>
    <row r="2293">
      <c r="E2293" s="55">
        <f>F343</f>
        <v>31</v>
      </c>
    </row>
    <row r="2294">
      <c r="E2294" s="55">
        <f>G343</f>
        <v>3</v>
      </c>
    </row>
    <row r="2295">
      <c r="E2295" s="55">
        <f>H343</f>
        <v>2015</v>
      </c>
    </row>
    <row r="2296">
      <c r="E2296" s="55" t="str">
        <f>I343</f>
        <v>m</v>
      </c>
    </row>
    <row r="2297">
      <c r="E2297" s="55" t="str">
        <f>J343</f>
        <v>a304</v>
      </c>
    </row>
    <row r="2298">
      <c r="E2298" s="55">
        <f>E344</f>
        <v>117</v>
      </c>
    </row>
    <row r="2299">
      <c r="E2299" s="55">
        <f>F344</f>
        <v>22</v>
      </c>
    </row>
    <row r="2300">
      <c r="E2300" s="55">
        <f>G344</f>
        <v>3</v>
      </c>
    </row>
    <row r="2301">
      <c r="E2301" s="55">
        <f>H344</f>
        <v>2011</v>
      </c>
    </row>
    <row r="2302">
      <c r="E2302" s="55" t="str">
        <f>I344</f>
        <v>h</v>
      </c>
    </row>
    <row r="2303">
      <c r="E2303" s="55" t="str">
        <f>J344</f>
        <v>a305</v>
      </c>
    </row>
    <row r="2304">
      <c r="E2304" s="55">
        <f>E345</f>
        <v>129</v>
      </c>
    </row>
    <row r="2305">
      <c r="E2305" s="55">
        <f>F345</f>
        <v>16</v>
      </c>
    </row>
    <row r="2306">
      <c r="E2306" s="55">
        <f>G345</f>
        <v>3</v>
      </c>
    </row>
    <row r="2307">
      <c r="E2307" s="55">
        <f>H345</f>
        <v>2013</v>
      </c>
    </row>
    <row r="2308">
      <c r="E2308" s="55" t="str">
        <f>I345</f>
        <v>h</v>
      </c>
    </row>
    <row r="2309">
      <c r="E2309" s="55" t="str">
        <f>J345</f>
        <v>a306</v>
      </c>
    </row>
    <row r="2310">
      <c r="E2310" s="55">
        <f>E346</f>
        <v>116</v>
      </c>
    </row>
    <row r="2311">
      <c r="E2311" s="55">
        <f>F346</f>
        <v>31</v>
      </c>
    </row>
    <row r="2312">
      <c r="E2312" s="55">
        <f>G346</f>
        <v>1</v>
      </c>
    </row>
    <row r="2313">
      <c r="E2313" s="55">
        <f>H346</f>
        <v>2009</v>
      </c>
    </row>
    <row r="2314">
      <c r="E2314" s="55" t="str">
        <f>I346</f>
        <v>h</v>
      </c>
    </row>
    <row r="2315">
      <c r="E2315" s="55" t="str">
        <f>J346</f>
        <v>a307</v>
      </c>
    </row>
    <row r="2316">
      <c r="E2316" s="55">
        <f>E347</f>
        <v>129</v>
      </c>
    </row>
    <row r="2317">
      <c r="E2317" s="55">
        <f>F347</f>
        <v>17</v>
      </c>
    </row>
    <row r="2318">
      <c r="E2318" s="55">
        <f>G347</f>
        <v>3</v>
      </c>
    </row>
    <row r="2319">
      <c r="E2319" s="55">
        <f>H347</f>
        <v>2019</v>
      </c>
    </row>
    <row r="2320">
      <c r="E2320" s="55" t="str">
        <f>I347</f>
        <v>m</v>
      </c>
    </row>
    <row r="2321">
      <c r="E2321" s="55" t="str">
        <f>J347</f>
        <v>a308</v>
      </c>
    </row>
    <row r="2322">
      <c r="E2322" s="55">
        <f>E348</f>
        <v>113</v>
      </c>
    </row>
    <row r="2323">
      <c r="E2323" s="55">
        <f>F348</f>
        <v>6</v>
      </c>
    </row>
    <row r="2324">
      <c r="E2324" s="55">
        <f>G348</f>
        <v>9</v>
      </c>
    </row>
    <row r="2325">
      <c r="E2325" s="55">
        <f>H348</f>
        <v>2001</v>
      </c>
    </row>
    <row r="2326">
      <c r="E2326" s="55" t="str">
        <f>I348</f>
        <v>m</v>
      </c>
    </row>
    <row r="2327">
      <c r="E2327" s="55" t="str">
        <f>J348</f>
        <v>a309</v>
      </c>
    </row>
    <row r="2328">
      <c r="E2328" s="55">
        <f>E349</f>
        <v>101</v>
      </c>
    </row>
    <row r="2329">
      <c r="E2329" s="55">
        <f>F349</f>
        <v>25</v>
      </c>
    </row>
    <row r="2330">
      <c r="E2330" s="55">
        <f>G349</f>
        <v>3</v>
      </c>
    </row>
    <row r="2331">
      <c r="E2331" s="55">
        <f>H349</f>
        <v>2006</v>
      </c>
    </row>
    <row r="2332">
      <c r="E2332" s="55" t="str">
        <f>I349</f>
        <v>h</v>
      </c>
    </row>
    <row r="2333">
      <c r="E2333" s="55" t="str">
        <f>J349</f>
        <v>a310</v>
      </c>
    </row>
    <row r="2334">
      <c r="E2334" s="55">
        <f>E350</f>
        <v>105</v>
      </c>
    </row>
    <row r="2335">
      <c r="E2335" s="55">
        <f>F350</f>
        <v>6</v>
      </c>
    </row>
    <row r="2336">
      <c r="E2336" s="55">
        <f>G350</f>
        <v>3</v>
      </c>
    </row>
    <row r="2337">
      <c r="E2337" s="55">
        <f>H350</f>
        <v>2008</v>
      </c>
    </row>
    <row r="2338">
      <c r="E2338" s="55" t="str">
        <f>I350</f>
        <v>h</v>
      </c>
    </row>
    <row r="2339">
      <c r="E2339" s="55" t="str">
        <f>J350</f>
        <v>a311</v>
      </c>
    </row>
    <row r="2340">
      <c r="E2340" s="55">
        <f>E351</f>
        <v>113</v>
      </c>
    </row>
    <row r="2341">
      <c r="E2341" s="55">
        <f>F351</f>
        <v>4</v>
      </c>
    </row>
    <row r="2342">
      <c r="E2342" s="55">
        <f>G351</f>
        <v>3</v>
      </c>
    </row>
    <row r="2343">
      <c r="E2343" s="55">
        <f>H351</f>
        <v>2010</v>
      </c>
    </row>
    <row r="2344">
      <c r="E2344" s="55" t="str">
        <f>I351</f>
        <v>m</v>
      </c>
    </row>
    <row r="2345">
      <c r="E2345" s="55" t="str">
        <f>J351</f>
        <v>a312</v>
      </c>
    </row>
    <row r="2346">
      <c r="E2346" s="55">
        <f>E352</f>
        <v>130</v>
      </c>
    </row>
    <row r="2347">
      <c r="E2347" s="55">
        <f>F352</f>
        <v>4</v>
      </c>
    </row>
    <row r="2348">
      <c r="E2348" s="55">
        <f>G352</f>
        <v>3</v>
      </c>
    </row>
    <row r="2349">
      <c r="E2349" s="55">
        <f>H352</f>
        <v>2008</v>
      </c>
    </row>
    <row r="2350">
      <c r="E2350" s="55" t="str">
        <f>I352</f>
        <v>h</v>
      </c>
    </row>
    <row r="2351">
      <c r="E2351" s="55" t="str">
        <f>J352</f>
        <v>a313</v>
      </c>
    </row>
    <row r="2352">
      <c r="E2352" s="55">
        <f>E353</f>
        <v>121</v>
      </c>
    </row>
    <row r="2353">
      <c r="E2353" s="55">
        <f>F353</f>
        <v>9</v>
      </c>
    </row>
    <row r="2354">
      <c r="E2354" s="55">
        <f>G353</f>
        <v>3</v>
      </c>
    </row>
    <row r="2355">
      <c r="E2355" s="55">
        <f>H353</f>
        <v>2003</v>
      </c>
    </row>
    <row r="2356">
      <c r="E2356" s="55" t="str">
        <f>I353</f>
        <v>m</v>
      </c>
    </row>
    <row r="2357">
      <c r="E2357" s="55" t="str">
        <f>J353</f>
        <v>a314</v>
      </c>
    </row>
    <row r="2358">
      <c r="E2358" s="55">
        <f>E354</f>
        <v>112</v>
      </c>
    </row>
    <row r="2359">
      <c r="E2359" s="55">
        <f>F354</f>
        <v>28</v>
      </c>
    </row>
    <row r="2360">
      <c r="E2360" s="55">
        <f>G354</f>
        <v>2</v>
      </c>
    </row>
    <row r="2361">
      <c r="E2361" s="55">
        <f>H354</f>
        <v>2020</v>
      </c>
    </row>
    <row r="2362">
      <c r="E2362" s="55" t="str">
        <f>I354</f>
        <v>h</v>
      </c>
    </row>
    <row r="2363">
      <c r="E2363" s="55" t="str">
        <f>J354</f>
        <v>a315</v>
      </c>
    </row>
    <row r="2364">
      <c r="E2364" s="55">
        <f>E355</f>
        <v>134</v>
      </c>
    </row>
    <row r="2365">
      <c r="E2365" s="55">
        <f>F355</f>
        <v>19</v>
      </c>
    </row>
    <row r="2366">
      <c r="E2366" s="55">
        <f>G355</f>
        <v>4</v>
      </c>
    </row>
    <row r="2367">
      <c r="E2367" s="55">
        <f>H355</f>
        <v>2006</v>
      </c>
    </row>
    <row r="2368">
      <c r="E2368" s="55" t="str">
        <f>I355</f>
        <v>m</v>
      </c>
    </row>
    <row r="2369">
      <c r="E2369" s="55" t="str">
        <f>J355</f>
        <v>a316</v>
      </c>
    </row>
    <row r="2370">
      <c r="E2370" s="55">
        <f>E356</f>
        <v>103</v>
      </c>
    </row>
    <row r="2371">
      <c r="E2371" s="55">
        <f>F356</f>
        <v>30</v>
      </c>
    </row>
    <row r="2372">
      <c r="E2372" s="55">
        <f>G356</f>
        <v>3</v>
      </c>
    </row>
    <row r="2373">
      <c r="E2373" s="55">
        <f>H356</f>
        <v>2017</v>
      </c>
    </row>
    <row r="2374">
      <c r="E2374" s="55" t="str">
        <f>I356</f>
        <v>h</v>
      </c>
    </row>
    <row r="2375">
      <c r="E2375" s="55" t="str">
        <f>J356</f>
        <v>a317</v>
      </c>
    </row>
    <row r="2376">
      <c r="E2376" s="55">
        <f>E357</f>
        <v>110</v>
      </c>
    </row>
    <row r="2377">
      <c r="E2377" s="55">
        <f>F357</f>
        <v>19</v>
      </c>
    </row>
    <row r="2378">
      <c r="E2378" s="55">
        <f>G357</f>
        <v>2</v>
      </c>
    </row>
    <row r="2379">
      <c r="E2379" s="55">
        <f>H357</f>
        <v>2017</v>
      </c>
    </row>
    <row r="2380">
      <c r="E2380" s="55" t="str">
        <f>I357</f>
        <v>m</v>
      </c>
    </row>
    <row r="2381">
      <c r="E2381" s="55" t="str">
        <f>J357</f>
        <v>a318</v>
      </c>
    </row>
    <row r="2382">
      <c r="E2382" s="55">
        <f>E358</f>
        <v>100</v>
      </c>
    </row>
    <row r="2383">
      <c r="E2383" s="55">
        <f>F358</f>
        <v>19</v>
      </c>
    </row>
    <row r="2384">
      <c r="E2384" s="55">
        <f>G358</f>
        <v>3</v>
      </c>
    </row>
    <row r="2385">
      <c r="E2385" s="55">
        <f>H358</f>
        <v>2019</v>
      </c>
    </row>
    <row r="2386">
      <c r="E2386" s="55" t="str">
        <f>I358</f>
        <v>h</v>
      </c>
    </row>
    <row r="2387">
      <c r="E2387" s="55" t="str">
        <f>J358</f>
        <v>a319</v>
      </c>
    </row>
    <row r="2388">
      <c r="E2388" s="55">
        <f>E359</f>
        <v>109</v>
      </c>
    </row>
    <row r="2389">
      <c r="E2389" s="55">
        <f>F359</f>
        <v>25</v>
      </c>
    </row>
    <row r="2390">
      <c r="E2390" s="55">
        <f>G359</f>
        <v>6</v>
      </c>
    </row>
    <row r="2391">
      <c r="E2391" s="55">
        <f>H359</f>
        <v>2019</v>
      </c>
    </row>
    <row r="2392">
      <c r="E2392" s="55" t="str">
        <f>I359</f>
        <v>m</v>
      </c>
    </row>
    <row r="2393">
      <c r="E2393" s="55" t="str">
        <f>J359</f>
        <v>a320</v>
      </c>
    </row>
    <row r="2394">
      <c r="E2394" s="55">
        <f>E360</f>
        <v>130</v>
      </c>
    </row>
    <row r="2395">
      <c r="E2395" s="55">
        <f>F360</f>
        <v>14</v>
      </c>
    </row>
    <row r="2396">
      <c r="E2396" s="55">
        <f>G360</f>
        <v>3</v>
      </c>
    </row>
    <row r="2397">
      <c r="E2397" s="55">
        <f>H360</f>
        <v>2020</v>
      </c>
    </row>
    <row r="2398">
      <c r="E2398" s="55" t="str">
        <f>I360</f>
        <v>h</v>
      </c>
    </row>
    <row r="2399">
      <c r="E2399" s="55" t="str">
        <f>J360</f>
        <v>a321</v>
      </c>
    </row>
    <row r="2400">
      <c r="E2400" s="55">
        <f>E361</f>
        <v>123</v>
      </c>
    </row>
    <row r="2401">
      <c r="E2401" s="55">
        <f>F361</f>
        <v>21</v>
      </c>
    </row>
    <row r="2402">
      <c r="E2402" s="55">
        <f>G361</f>
        <v>6</v>
      </c>
    </row>
    <row r="2403">
      <c r="E2403" s="55">
        <f>H361</f>
        <v>2024</v>
      </c>
    </row>
    <row r="2404">
      <c r="E2404" s="55" t="str">
        <f>I361</f>
        <v>m</v>
      </c>
    </row>
    <row r="2405">
      <c r="E2405" s="55" t="str">
        <f>J361</f>
        <v>a322</v>
      </c>
    </row>
    <row r="2406">
      <c r="E2406" s="55">
        <f>E362</f>
        <v>112</v>
      </c>
    </row>
    <row r="2407">
      <c r="E2407" s="55">
        <f>F362</f>
        <v>16</v>
      </c>
    </row>
    <row r="2408">
      <c r="E2408" s="55">
        <f>G362</f>
        <v>3</v>
      </c>
    </row>
    <row r="2409">
      <c r="E2409" s="55">
        <f>H362</f>
        <v>2024</v>
      </c>
    </row>
    <row r="2410">
      <c r="E2410" s="55" t="str">
        <f>I362</f>
        <v>h</v>
      </c>
    </row>
    <row r="2411">
      <c r="E2411" s="55" t="str">
        <f>J362</f>
        <v>a323</v>
      </c>
    </row>
    <row r="2412">
      <c r="E2412" s="55">
        <f>E363</f>
        <v>124</v>
      </c>
    </row>
    <row r="2413">
      <c r="E2413" s="55">
        <f>F363</f>
        <v>23</v>
      </c>
    </row>
    <row r="2414">
      <c r="E2414" s="55">
        <f>G363</f>
        <v>9</v>
      </c>
    </row>
    <row r="2415">
      <c r="E2415" s="55">
        <f>H363</f>
        <v>2020</v>
      </c>
    </row>
    <row r="2416">
      <c r="E2416" s="55" t="str">
        <f>I363</f>
        <v>m</v>
      </c>
    </row>
    <row r="2417">
      <c r="E2417" s="55" t="str">
        <f>J363</f>
        <v>a324</v>
      </c>
    </row>
    <row r="2418">
      <c r="E2418" s="55">
        <f>E364</f>
        <v>131</v>
      </c>
    </row>
    <row r="2419">
      <c r="E2419" s="55">
        <f>F364</f>
        <v>13</v>
      </c>
    </row>
    <row r="2420">
      <c r="E2420" s="55">
        <f>G364</f>
        <v>3</v>
      </c>
    </row>
    <row r="2421">
      <c r="E2421" s="55">
        <f>H364</f>
        <v>2011</v>
      </c>
    </row>
    <row r="2422">
      <c r="E2422" s="55" t="str">
        <f>I364</f>
        <v>h</v>
      </c>
    </row>
    <row r="2423">
      <c r="E2423" s="55" t="str">
        <f>J364</f>
        <v>a325</v>
      </c>
    </row>
    <row r="2424">
      <c r="E2424" s="55">
        <f>E365</f>
        <v>127</v>
      </c>
    </row>
    <row r="2425">
      <c r="E2425" s="55">
        <f>F365</f>
        <v>31</v>
      </c>
    </row>
    <row r="2426">
      <c r="E2426" s="55">
        <f>G365</f>
        <v>3</v>
      </c>
    </row>
    <row r="2427">
      <c r="E2427" s="55">
        <f>H365</f>
        <v>2001</v>
      </c>
    </row>
    <row r="2428">
      <c r="E2428" s="55" t="str">
        <f>I365</f>
        <v>h</v>
      </c>
    </row>
    <row r="2429">
      <c r="E2429" s="55" t="str">
        <f>J365</f>
        <v>a326</v>
      </c>
    </row>
    <row r="2430">
      <c r="E2430" s="55">
        <f>E366</f>
        <v>113</v>
      </c>
    </row>
    <row r="2431">
      <c r="E2431" s="55">
        <f>F366</f>
        <v>11</v>
      </c>
    </row>
    <row r="2432">
      <c r="E2432" s="55">
        <f>G366</f>
        <v>10</v>
      </c>
    </row>
    <row r="2433">
      <c r="E2433" s="55">
        <f>H366</f>
        <v>2008</v>
      </c>
    </row>
    <row r="2434">
      <c r="E2434" s="55" t="str">
        <f>I366</f>
        <v>m</v>
      </c>
    </row>
    <row r="2435">
      <c r="E2435" s="55" t="str">
        <f>J366</f>
        <v>a327</v>
      </c>
    </row>
    <row r="2436">
      <c r="E2436" s="55">
        <f>E367</f>
        <v>117</v>
      </c>
    </row>
    <row r="2437">
      <c r="E2437" s="55">
        <f>F367</f>
        <v>29</v>
      </c>
    </row>
    <row r="2438">
      <c r="E2438" s="55">
        <f>G367</f>
        <v>3</v>
      </c>
    </row>
    <row r="2439">
      <c r="E2439" s="55">
        <f>H367</f>
        <v>2021</v>
      </c>
    </row>
    <row r="2440">
      <c r="E2440" s="55" t="str">
        <f>I367</f>
        <v>h</v>
      </c>
    </row>
    <row r="2441">
      <c r="E2441" s="55" t="str">
        <f>J367</f>
        <v>a328</v>
      </c>
    </row>
    <row r="2442">
      <c r="E2442" s="55">
        <f>E368</f>
        <v>126</v>
      </c>
    </row>
    <row r="2443">
      <c r="E2443" s="55">
        <f>F368</f>
        <v>8</v>
      </c>
    </row>
    <row r="2444">
      <c r="E2444" s="55">
        <f>G368</f>
        <v>3</v>
      </c>
    </row>
    <row r="2445">
      <c r="E2445" s="55">
        <f>H368</f>
        <v>2011</v>
      </c>
    </row>
    <row r="2446">
      <c r="E2446" s="55" t="str">
        <f>I368</f>
        <v>m</v>
      </c>
    </row>
    <row r="2447">
      <c r="E2447" s="55" t="str">
        <f>J368</f>
        <v>a329</v>
      </c>
    </row>
    <row r="2448">
      <c r="E2448" s="55">
        <f>E369</f>
        <v>118</v>
      </c>
    </row>
    <row r="2449">
      <c r="E2449" s="55">
        <f>F369</f>
        <v>26</v>
      </c>
    </row>
    <row r="2450">
      <c r="E2450" s="55">
        <f>G369</f>
        <v>10</v>
      </c>
    </row>
    <row r="2451">
      <c r="E2451" s="55">
        <f>H369</f>
        <v>2000</v>
      </c>
    </row>
    <row r="2452">
      <c r="E2452" s="55" t="str">
        <f>I369</f>
        <v>h</v>
      </c>
    </row>
    <row r="2453">
      <c r="E2453" s="55" t="str">
        <f>J369</f>
        <v>a330</v>
      </c>
    </row>
    <row r="2454">
      <c r="E2454" s="55">
        <f>E370</f>
        <v>107</v>
      </c>
    </row>
    <row r="2455">
      <c r="E2455" s="55">
        <f>F370</f>
        <v>2</v>
      </c>
    </row>
    <row r="2456">
      <c r="E2456" s="55">
        <f>G370</f>
        <v>3</v>
      </c>
    </row>
    <row r="2457">
      <c r="E2457" s="55">
        <f>H370</f>
        <v>2019</v>
      </c>
    </row>
    <row r="2458">
      <c r="E2458" s="55" t="str">
        <f>I370</f>
        <v>m</v>
      </c>
    </row>
    <row r="2459">
      <c r="E2459" s="55" t="str">
        <f>J370</f>
        <v>a331</v>
      </c>
    </row>
    <row r="2460">
      <c r="E2460" s="55">
        <f>E371</f>
        <v>105</v>
      </c>
    </row>
    <row r="2461">
      <c r="E2461" s="55">
        <f>F371</f>
        <v>3</v>
      </c>
    </row>
    <row r="2462">
      <c r="E2462" s="55">
        <f>G371</f>
        <v>3</v>
      </c>
    </row>
    <row r="2463">
      <c r="E2463" s="55">
        <f>H371</f>
        <v>2009</v>
      </c>
    </row>
    <row r="2464">
      <c r="E2464" s="55" t="str">
        <f>I371</f>
        <v>h</v>
      </c>
    </row>
    <row r="2465">
      <c r="E2465" s="55" t="str">
        <f>J371</f>
        <v>a332</v>
      </c>
    </row>
    <row r="2466">
      <c r="E2466" s="55">
        <f>E372</f>
        <v>128</v>
      </c>
    </row>
    <row r="2467">
      <c r="E2467" s="55">
        <f>F372</f>
        <v>31</v>
      </c>
    </row>
    <row r="2468">
      <c r="E2468" s="55">
        <f>G372</f>
        <v>9</v>
      </c>
    </row>
    <row r="2469">
      <c r="E2469" s="55">
        <f>H372</f>
        <v>2009</v>
      </c>
    </row>
    <row r="2470">
      <c r="E2470" s="55" t="str">
        <f>I372</f>
        <v>m</v>
      </c>
    </row>
    <row r="2471">
      <c r="E2471" s="55" t="str">
        <f>J372</f>
        <v>a333</v>
      </c>
    </row>
    <row r="2472">
      <c r="E2472" s="55">
        <f>E373</f>
        <v>109</v>
      </c>
    </row>
    <row r="2473">
      <c r="E2473" s="55">
        <f>F373</f>
        <v>17</v>
      </c>
    </row>
    <row r="2474">
      <c r="E2474" s="55">
        <f>G373</f>
        <v>3</v>
      </c>
    </row>
    <row r="2475">
      <c r="E2475" s="55">
        <f>H373</f>
        <v>2010</v>
      </c>
    </row>
    <row r="2476">
      <c r="E2476" s="55" t="str">
        <f>I373</f>
        <v>h</v>
      </c>
    </row>
    <row r="2477">
      <c r="E2477" s="55" t="str">
        <f>J373</f>
        <v>a334</v>
      </c>
    </row>
    <row r="2478">
      <c r="E2478" s="55">
        <f>E374</f>
        <v>122</v>
      </c>
    </row>
    <row r="2479">
      <c r="E2479" s="55">
        <f>F374</f>
        <v>27</v>
      </c>
    </row>
    <row r="2480">
      <c r="E2480" s="55">
        <f>G374</f>
        <v>1</v>
      </c>
    </row>
    <row r="2481">
      <c r="E2481" s="55">
        <f>H374</f>
        <v>2016</v>
      </c>
    </row>
    <row r="2482">
      <c r="E2482" s="55" t="str">
        <f>I374</f>
        <v>m</v>
      </c>
    </row>
    <row r="2483">
      <c r="E2483" s="55" t="str">
        <f>J374</f>
        <v>a335</v>
      </c>
    </row>
    <row r="2484">
      <c r="E2484" s="55">
        <f>E375</f>
        <v>118</v>
      </c>
    </row>
    <row r="2485">
      <c r="E2485" s="55">
        <f>F375</f>
        <v>18</v>
      </c>
    </row>
    <row r="2486">
      <c r="E2486" s="55">
        <f>G375</f>
        <v>3</v>
      </c>
    </row>
    <row r="2487">
      <c r="E2487" s="55">
        <f>H375</f>
        <v>2010</v>
      </c>
    </row>
    <row r="2488">
      <c r="E2488" s="55" t="str">
        <f>I375</f>
        <v>h</v>
      </c>
    </row>
    <row r="2489">
      <c r="E2489" s="55" t="str">
        <f>J375</f>
        <v>a336</v>
      </c>
    </row>
    <row r="2490">
      <c r="E2490" s="55">
        <f>E376</f>
        <v>123</v>
      </c>
    </row>
    <row r="2491">
      <c r="E2491" s="55">
        <f>F376</f>
        <v>30</v>
      </c>
    </row>
    <row r="2492">
      <c r="E2492" s="55">
        <f>G376</f>
        <v>5</v>
      </c>
    </row>
    <row r="2493">
      <c r="E2493" s="55">
        <f>H376</f>
        <v>2001</v>
      </c>
    </row>
    <row r="2494">
      <c r="E2494" s="55" t="str">
        <f>I376</f>
        <v>h</v>
      </c>
    </row>
    <row r="2495">
      <c r="E2495" s="55" t="str">
        <f>J376</f>
        <v>a337</v>
      </c>
    </row>
    <row r="2496">
      <c r="E2496" s="55">
        <f>E377</f>
        <v>124</v>
      </c>
    </row>
    <row r="2497">
      <c r="E2497" s="55">
        <f>F377</f>
        <v>9</v>
      </c>
    </row>
    <row r="2498">
      <c r="E2498" s="55">
        <f>G377</f>
        <v>3</v>
      </c>
    </row>
    <row r="2499">
      <c r="E2499" s="55">
        <f>H377</f>
        <v>2001</v>
      </c>
    </row>
    <row r="2500">
      <c r="E2500" s="55" t="str">
        <f>I377</f>
        <v>m</v>
      </c>
    </row>
    <row r="2501">
      <c r="E2501" s="55" t="str">
        <f>J377</f>
        <v>a338</v>
      </c>
    </row>
    <row r="2502">
      <c r="E2502" s="55">
        <f>E378</f>
        <v>108</v>
      </c>
    </row>
    <row r="2503">
      <c r="E2503" s="55">
        <f>F378</f>
        <v>19</v>
      </c>
    </row>
    <row r="2504">
      <c r="E2504" s="55">
        <f>G378</f>
        <v>3</v>
      </c>
    </row>
    <row r="2505">
      <c r="E2505" s="55">
        <f>H378</f>
        <v>2004</v>
      </c>
    </row>
    <row r="2506">
      <c r="E2506" s="55" t="str">
        <f>I378</f>
        <v>h</v>
      </c>
    </row>
    <row r="2507">
      <c r="E2507" s="55" t="str">
        <f>J378</f>
        <v>a339</v>
      </c>
    </row>
    <row r="2508">
      <c r="E2508" s="55">
        <f>E379</f>
        <v>106</v>
      </c>
    </row>
    <row r="2509">
      <c r="E2509" s="55">
        <f>F379</f>
        <v>27</v>
      </c>
    </row>
    <row r="2510">
      <c r="E2510" s="55">
        <f>G379</f>
        <v>6</v>
      </c>
    </row>
    <row r="2511">
      <c r="E2511" s="55">
        <f>H379</f>
        <v>2000</v>
      </c>
    </row>
    <row r="2512">
      <c r="E2512" s="55" t="str">
        <f>I379</f>
        <v>m</v>
      </c>
    </row>
    <row r="2513">
      <c r="E2513" s="55" t="str">
        <f>J379</f>
        <v>a340</v>
      </c>
    </row>
    <row r="2514">
      <c r="E2514" s="55">
        <f>E380</f>
        <v>118</v>
      </c>
    </row>
    <row r="2515">
      <c r="E2515" s="55">
        <f>F380</f>
        <v>15</v>
      </c>
    </row>
    <row r="2516">
      <c r="E2516" s="55">
        <f>G380</f>
        <v>3</v>
      </c>
    </row>
    <row r="2517">
      <c r="E2517" s="55">
        <f>H380</f>
        <v>2000</v>
      </c>
    </row>
    <row r="2518">
      <c r="E2518" s="55" t="str">
        <f>I380</f>
        <v>h</v>
      </c>
    </row>
    <row r="2519">
      <c r="E2519" s="55" t="str">
        <f>J380</f>
        <v>a341</v>
      </c>
    </row>
    <row r="2520">
      <c r="E2520" s="55">
        <f>E381</f>
        <v>108</v>
      </c>
    </row>
    <row r="2521">
      <c r="E2521" s="55">
        <f>F381</f>
        <v>26</v>
      </c>
    </row>
    <row r="2522">
      <c r="E2522" s="55">
        <f>G381</f>
        <v>10</v>
      </c>
    </row>
    <row r="2523">
      <c r="E2523" s="55">
        <f>H381</f>
        <v>2012</v>
      </c>
    </row>
    <row r="2524">
      <c r="E2524" s="55" t="str">
        <f>I381</f>
        <v>h</v>
      </c>
    </row>
    <row r="2525">
      <c r="E2525" s="55" t="str">
        <f>J381</f>
        <v>a342</v>
      </c>
    </row>
    <row r="2526">
      <c r="E2526" s="55">
        <f>E382</f>
        <v>114</v>
      </c>
    </row>
    <row r="2527">
      <c r="E2527" s="55">
        <f>F382</f>
        <v>11</v>
      </c>
    </row>
    <row r="2528">
      <c r="E2528" s="55">
        <f>G382</f>
        <v>6</v>
      </c>
    </row>
    <row r="2529">
      <c r="E2529" s="55">
        <f>H382</f>
        <v>2006</v>
      </c>
    </row>
    <row r="2530">
      <c r="E2530" s="55" t="str">
        <f>I382</f>
        <v>h</v>
      </c>
    </row>
    <row r="2531">
      <c r="E2531" s="55" t="str">
        <f>J382</f>
        <v>a343</v>
      </c>
    </row>
    <row r="2532">
      <c r="E2532" s="55">
        <f>E383</f>
        <v>120</v>
      </c>
    </row>
    <row r="2533">
      <c r="E2533" s="55">
        <f>F383</f>
        <v>21</v>
      </c>
    </row>
    <row r="2534">
      <c r="E2534" s="55">
        <f>G383</f>
        <v>3</v>
      </c>
    </row>
    <row r="2535">
      <c r="E2535" s="55">
        <f>H383</f>
        <v>2006</v>
      </c>
    </row>
    <row r="2536">
      <c r="E2536" s="55" t="str">
        <f>I383</f>
        <v>m</v>
      </c>
    </row>
    <row r="2537">
      <c r="E2537" s="55" t="str">
        <f>J383</f>
        <v>a344</v>
      </c>
    </row>
    <row r="2538">
      <c r="E2538" s="55">
        <f>E384</f>
        <v>112</v>
      </c>
    </row>
    <row r="2539">
      <c r="E2539" s="55">
        <f>F384</f>
        <v>22</v>
      </c>
    </row>
    <row r="2540">
      <c r="E2540" s="55">
        <f>G384</f>
        <v>2</v>
      </c>
    </row>
    <row r="2541">
      <c r="E2541" s="55">
        <f>H384</f>
        <v>2006</v>
      </c>
    </row>
    <row r="2542">
      <c r="E2542" s="55" t="str">
        <f>I384</f>
        <v>m</v>
      </c>
    </row>
    <row r="2543">
      <c r="E2543" s="55" t="str">
        <f>J384</f>
        <v>a345</v>
      </c>
    </row>
    <row r="2544">
      <c r="E2544" s="55">
        <f>E385</f>
        <v>118</v>
      </c>
    </row>
    <row r="2545">
      <c r="E2545" s="55">
        <f>F385</f>
        <v>16</v>
      </c>
    </row>
    <row r="2546">
      <c r="E2546" s="55">
        <f>G385</f>
        <v>6</v>
      </c>
    </row>
    <row r="2547">
      <c r="E2547" s="55">
        <f>H385</f>
        <v>2010</v>
      </c>
    </row>
    <row r="2548">
      <c r="E2548" s="55" t="str">
        <f>I385</f>
        <v>h</v>
      </c>
    </row>
    <row r="2549">
      <c r="E2549" s="55" t="str">
        <f>J385</f>
        <v>a346</v>
      </c>
    </row>
    <row r="2550">
      <c r="E2550" s="55">
        <f>E386</f>
        <v>127</v>
      </c>
    </row>
    <row r="2551">
      <c r="E2551" s="55">
        <f>F386</f>
        <v>19</v>
      </c>
    </row>
    <row r="2552">
      <c r="E2552" s="55">
        <f>G386</f>
        <v>3</v>
      </c>
    </row>
    <row r="2553">
      <c r="E2553" s="55">
        <f>H386</f>
        <v>2009</v>
      </c>
    </row>
    <row r="2554">
      <c r="E2554" s="55" t="str">
        <f>I386</f>
        <v>h</v>
      </c>
    </row>
    <row r="2555">
      <c r="E2555" s="55" t="str">
        <f>J386</f>
        <v>a347</v>
      </c>
    </row>
    <row r="2556">
      <c r="E2556" s="55">
        <f>E387</f>
        <v>127</v>
      </c>
    </row>
    <row r="2557">
      <c r="E2557" s="55">
        <f>F387</f>
        <v>14</v>
      </c>
    </row>
    <row r="2558">
      <c r="E2558" s="55">
        <f>G387</f>
        <v>3</v>
      </c>
    </row>
    <row r="2559">
      <c r="E2559" s="55">
        <f>H387</f>
        <v>2023</v>
      </c>
    </row>
    <row r="2560">
      <c r="E2560" s="55" t="str">
        <f>I387</f>
        <v>m</v>
      </c>
    </row>
    <row r="2561">
      <c r="E2561" s="55" t="str">
        <f>J387</f>
        <v>a348</v>
      </c>
    </row>
    <row r="2562">
      <c r="E2562" s="55">
        <f>E388</f>
        <v>122</v>
      </c>
    </row>
    <row r="2563">
      <c r="E2563" s="55">
        <f>F388</f>
        <v>10</v>
      </c>
    </row>
    <row r="2564">
      <c r="E2564" s="55">
        <f>G388</f>
        <v>2</v>
      </c>
    </row>
    <row r="2565">
      <c r="E2565" s="55">
        <f>H388</f>
        <v>2022</v>
      </c>
    </row>
    <row r="2566">
      <c r="E2566" s="55" t="str">
        <f>I388</f>
        <v>h</v>
      </c>
    </row>
    <row r="2567">
      <c r="E2567" s="55" t="str">
        <f>J388</f>
        <v>a349</v>
      </c>
    </row>
    <row r="2568">
      <c r="E2568" s="55">
        <f>E389</f>
        <v>128</v>
      </c>
    </row>
    <row r="2569">
      <c r="E2569" s="55">
        <f>F389</f>
        <v>16</v>
      </c>
    </row>
    <row r="2570">
      <c r="E2570" s="55">
        <f>G389</f>
        <v>3</v>
      </c>
    </row>
    <row r="2571">
      <c r="E2571" s="55">
        <f>H389</f>
        <v>2021</v>
      </c>
    </row>
    <row r="2572">
      <c r="E2572" s="55" t="str">
        <f>I389</f>
        <v>m</v>
      </c>
    </row>
    <row r="2573">
      <c r="E2573" s="55" t="str">
        <f>J389</f>
        <v>a350</v>
      </c>
    </row>
    <row r="2574">
      <c r="E2574" s="55">
        <f>E390</f>
        <v>129</v>
      </c>
    </row>
    <row r="2575">
      <c r="E2575" s="55">
        <f>F390</f>
        <v>12</v>
      </c>
    </row>
    <row r="2576">
      <c r="E2576" s="55">
        <f>G390</f>
        <v>3</v>
      </c>
    </row>
    <row r="2577">
      <c r="E2577" s="55">
        <f>H390</f>
        <v>2006</v>
      </c>
    </row>
    <row r="2578">
      <c r="E2578" s="55" t="str">
        <f>I390</f>
        <v>h</v>
      </c>
    </row>
    <row r="2579">
      <c r="E2579" s="55" t="str">
        <f>J390</f>
        <v>a351</v>
      </c>
    </row>
    <row r="2580">
      <c r="E2580" s="55">
        <f>E391</f>
        <v>106</v>
      </c>
    </row>
    <row r="2581">
      <c r="E2581" s="55">
        <f>F391</f>
        <v>23</v>
      </c>
    </row>
    <row r="2582">
      <c r="E2582" s="55">
        <f>G391</f>
        <v>9</v>
      </c>
    </row>
    <row r="2583">
      <c r="E2583" s="55">
        <f>H391</f>
        <v>2003</v>
      </c>
    </row>
    <row r="2584">
      <c r="E2584" s="55" t="str">
        <f>I391</f>
        <v>m</v>
      </c>
    </row>
    <row r="2585">
      <c r="E2585" s="55" t="str">
        <f>J391</f>
        <v>a352</v>
      </c>
    </row>
    <row r="2586">
      <c r="E2586" s="55">
        <f>E392</f>
        <v>120</v>
      </c>
    </row>
    <row r="2587">
      <c r="E2587" s="55">
        <f>F392</f>
        <v>9</v>
      </c>
    </row>
    <row r="2588">
      <c r="E2588" s="55">
        <f>G392</f>
        <v>3</v>
      </c>
    </row>
    <row r="2589">
      <c r="E2589" s="55">
        <f>H392</f>
        <v>2011</v>
      </c>
    </row>
    <row r="2590">
      <c r="E2590" s="55" t="str">
        <f>I392</f>
        <v>h</v>
      </c>
    </row>
    <row r="2591">
      <c r="E2591" s="55" t="str">
        <f>J392</f>
        <v>a353</v>
      </c>
    </row>
    <row r="2592">
      <c r="E2592" s="55">
        <f>E393</f>
        <v>116</v>
      </c>
    </row>
    <row r="2593">
      <c r="E2593" s="55">
        <f>F393</f>
        <v>25</v>
      </c>
    </row>
    <row r="2594">
      <c r="E2594" s="55">
        <f>G393</f>
        <v>6</v>
      </c>
    </row>
    <row r="2595">
      <c r="E2595" s="55">
        <f>H393</f>
        <v>2016</v>
      </c>
    </row>
    <row r="2596">
      <c r="E2596" s="55" t="str">
        <f>I393</f>
        <v>m</v>
      </c>
    </row>
    <row r="2597">
      <c r="E2597" s="55" t="str">
        <f>J393</f>
        <v>a354</v>
      </c>
    </row>
    <row r="2598">
      <c r="E2598" s="55">
        <f>E394</f>
        <v>114</v>
      </c>
    </row>
    <row r="2599">
      <c r="E2599" s="55">
        <f>F394</f>
        <v>15</v>
      </c>
    </row>
    <row r="2600">
      <c r="E2600" s="55">
        <f>G394</f>
        <v>4</v>
      </c>
    </row>
    <row r="2601">
      <c r="E2601" s="55">
        <f>H394</f>
        <v>2006</v>
      </c>
    </row>
    <row r="2602">
      <c r="E2602" s="55" t="str">
        <f>I394</f>
        <v>h</v>
      </c>
    </row>
    <row r="2603">
      <c r="E2603" s="55" t="str">
        <f>J394</f>
        <v>a355</v>
      </c>
    </row>
    <row r="2604">
      <c r="E2604" s="55">
        <f>E395</f>
        <v>124</v>
      </c>
    </row>
    <row r="2605">
      <c r="E2605" s="55">
        <f>F395</f>
        <v>15</v>
      </c>
    </row>
    <row r="2606">
      <c r="E2606" s="55">
        <f>G395</f>
        <v>3</v>
      </c>
    </row>
    <row r="2607">
      <c r="E2607" s="55">
        <f>H395</f>
        <v>2005</v>
      </c>
    </row>
    <row r="2608">
      <c r="E2608" s="55" t="str">
        <f>I395</f>
        <v>m</v>
      </c>
    </row>
    <row r="2609">
      <c r="E2609" s="55" t="str">
        <f>J395</f>
        <v>a356</v>
      </c>
    </row>
    <row r="2610">
      <c r="E2610" s="55">
        <f>E396</f>
        <v>114</v>
      </c>
    </row>
    <row r="2611">
      <c r="E2611" s="55">
        <f>F396</f>
        <v>16</v>
      </c>
    </row>
    <row r="2612">
      <c r="E2612" s="55">
        <f>G396</f>
        <v>3</v>
      </c>
    </row>
    <row r="2613">
      <c r="E2613" s="55">
        <f>H396</f>
        <v>2018</v>
      </c>
    </row>
    <row r="2614">
      <c r="E2614" s="55" t="str">
        <f>I396</f>
        <v>h</v>
      </c>
    </row>
    <row r="2615">
      <c r="E2615" s="55" t="str">
        <f>J396</f>
        <v>a357</v>
      </c>
    </row>
    <row r="2616">
      <c r="E2616" s="55">
        <f>E397</f>
        <v>121</v>
      </c>
    </row>
    <row r="2617">
      <c r="E2617" s="55">
        <f>F397</f>
        <v>11</v>
      </c>
    </row>
    <row r="2618">
      <c r="E2618" s="55">
        <f>G397</f>
        <v>3</v>
      </c>
    </row>
    <row r="2619">
      <c r="E2619" s="55">
        <f>H397</f>
        <v>2005</v>
      </c>
    </row>
    <row r="2620">
      <c r="E2620" s="55" t="str">
        <f>I397</f>
        <v>m</v>
      </c>
    </row>
    <row r="2621">
      <c r="E2621" s="55" t="str">
        <f>J397</f>
        <v>a358</v>
      </c>
    </row>
    <row r="2622">
      <c r="E2622" s="55">
        <f>E398</f>
        <v>135</v>
      </c>
    </row>
    <row r="2623">
      <c r="E2623" s="55">
        <f>F398</f>
        <v>17</v>
      </c>
    </row>
    <row r="2624">
      <c r="E2624" s="55">
        <f>G398</f>
        <v>3</v>
      </c>
    </row>
    <row r="2625">
      <c r="E2625" s="55">
        <f>H398</f>
        <v>2024</v>
      </c>
    </row>
    <row r="2626">
      <c r="E2626" s="55" t="str">
        <f>I398</f>
        <v>h</v>
      </c>
    </row>
    <row r="2627">
      <c r="E2627" s="55" t="str">
        <f>J398</f>
        <v>a359</v>
      </c>
    </row>
    <row r="2628">
      <c r="E2628" s="55">
        <f>E399</f>
        <v>121</v>
      </c>
    </row>
    <row r="2629">
      <c r="E2629" s="55">
        <f>F399</f>
        <v>14</v>
      </c>
    </row>
    <row r="2630">
      <c r="E2630" s="55">
        <f>G399</f>
        <v>3</v>
      </c>
    </row>
    <row r="2631">
      <c r="E2631" s="55">
        <f>H399</f>
        <v>2018</v>
      </c>
    </row>
    <row r="2632">
      <c r="E2632" s="55" t="str">
        <f>I399</f>
        <v>m</v>
      </c>
    </row>
    <row r="2633">
      <c r="E2633" s="55" t="str">
        <f>J399</f>
        <v>a360</v>
      </c>
    </row>
    <row r="2634">
      <c r="E2634" s="55">
        <f>E400</f>
        <v>124</v>
      </c>
    </row>
    <row r="2635">
      <c r="E2635" s="55">
        <f>F400</f>
        <v>1</v>
      </c>
    </row>
    <row r="2636">
      <c r="E2636" s="55">
        <f>G400</f>
        <v>10</v>
      </c>
    </row>
    <row r="2637">
      <c r="E2637" s="55">
        <f>H400</f>
        <v>2008</v>
      </c>
    </row>
    <row r="2638">
      <c r="E2638" s="55" t="str">
        <f>I400</f>
        <v>h</v>
      </c>
    </row>
    <row r="2639">
      <c r="E2639" s="55" t="str">
        <f>J400</f>
        <v>a361</v>
      </c>
    </row>
    <row r="2640">
      <c r="E2640" s="55">
        <f>E401</f>
        <v>126</v>
      </c>
    </row>
    <row r="2641">
      <c r="E2641" s="55">
        <f>F401</f>
        <v>22</v>
      </c>
    </row>
    <row r="2642">
      <c r="E2642" s="55">
        <f>G401</f>
        <v>3</v>
      </c>
    </row>
    <row r="2643">
      <c r="E2643" s="55">
        <f>H401</f>
        <v>2010</v>
      </c>
    </row>
    <row r="2644">
      <c r="E2644" s="55" t="str">
        <f>I401</f>
        <v>h</v>
      </c>
    </row>
    <row r="2645">
      <c r="E2645" s="55" t="str">
        <f>J401</f>
        <v>a362</v>
      </c>
    </row>
    <row r="2646">
      <c r="E2646" s="55">
        <f>E402</f>
        <v>133</v>
      </c>
    </row>
    <row r="2647">
      <c r="E2647" s="55">
        <f>F402</f>
        <v>21</v>
      </c>
    </row>
    <row r="2648">
      <c r="E2648" s="55">
        <f>G402</f>
        <v>2</v>
      </c>
    </row>
    <row r="2649">
      <c r="E2649" s="55">
        <f>H402</f>
        <v>2023</v>
      </c>
    </row>
    <row r="2650">
      <c r="E2650" s="55" t="str">
        <f>I402</f>
        <v>m</v>
      </c>
    </row>
    <row r="2651">
      <c r="E2651" s="55" t="str">
        <f>J402</f>
        <v>a363</v>
      </c>
    </row>
    <row r="2652">
      <c r="E2652" s="55">
        <f>E403</f>
        <v>121</v>
      </c>
    </row>
    <row r="2653">
      <c r="E2653" s="55">
        <f>F403</f>
        <v>13</v>
      </c>
    </row>
    <row r="2654">
      <c r="E2654" s="55">
        <f>G403</f>
        <v>3</v>
      </c>
    </row>
    <row r="2655">
      <c r="E2655" s="55">
        <f>H403</f>
        <v>2023</v>
      </c>
    </row>
    <row r="2656">
      <c r="E2656" s="55" t="str">
        <f>I403</f>
        <v>h</v>
      </c>
    </row>
    <row r="2657">
      <c r="E2657" s="55" t="str">
        <f>J403</f>
        <v>a364</v>
      </c>
    </row>
    <row r="2658">
      <c r="E2658" s="55">
        <f>E404</f>
        <v>121</v>
      </c>
    </row>
    <row r="2659">
      <c r="E2659" s="55">
        <f>F404</f>
        <v>19</v>
      </c>
    </row>
    <row r="2660">
      <c r="E2660" s="55">
        <f>G404</f>
        <v>12</v>
      </c>
    </row>
    <row r="2661">
      <c r="E2661" s="55">
        <f>H404</f>
        <v>2001</v>
      </c>
    </row>
    <row r="2662">
      <c r="E2662" s="55" t="str">
        <f>I404</f>
        <v>m</v>
      </c>
    </row>
    <row r="2663">
      <c r="E2663" s="55" t="str">
        <f>J404</f>
        <v>a365</v>
      </c>
    </row>
    <row r="2664">
      <c r="E2664" s="55">
        <f>E405</f>
        <v>112</v>
      </c>
    </row>
    <row r="2665">
      <c r="E2665" s="55">
        <f>F405</f>
        <v>12</v>
      </c>
    </row>
    <row r="2666">
      <c r="E2666" s="55">
        <f>G405</f>
        <v>3</v>
      </c>
    </row>
    <row r="2667">
      <c r="E2667" s="55">
        <f>H405</f>
        <v>2017</v>
      </c>
    </row>
    <row r="2668">
      <c r="E2668" s="55" t="str">
        <f>I405</f>
        <v>h</v>
      </c>
    </row>
    <row r="2669">
      <c r="E2669" s="55" t="str">
        <f>J405</f>
        <v>a366</v>
      </c>
    </row>
    <row r="2670">
      <c r="E2670" s="55">
        <f>E406</f>
        <v>127</v>
      </c>
    </row>
    <row r="2671">
      <c r="E2671" s="55">
        <f>F406</f>
        <v>11</v>
      </c>
    </row>
    <row r="2672">
      <c r="E2672" s="55">
        <f>G406</f>
        <v>10</v>
      </c>
    </row>
    <row r="2673">
      <c r="E2673" s="55">
        <f>H406</f>
        <v>2022</v>
      </c>
    </row>
    <row r="2674">
      <c r="E2674" s="55" t="str">
        <f>I406</f>
        <v>m</v>
      </c>
    </row>
    <row r="2675">
      <c r="E2675" s="55" t="str">
        <f>J406</f>
        <v>a367</v>
      </c>
    </row>
    <row r="2676">
      <c r="E2676" s="55">
        <f>E407</f>
        <v>102</v>
      </c>
    </row>
    <row r="2677">
      <c r="E2677" s="55">
        <f>F407</f>
        <v>18</v>
      </c>
    </row>
    <row r="2678">
      <c r="E2678" s="55">
        <f>G407</f>
        <v>3</v>
      </c>
    </row>
    <row r="2679">
      <c r="E2679" s="55">
        <f>H407</f>
        <v>2003</v>
      </c>
    </row>
    <row r="2680">
      <c r="E2680" s="55" t="str">
        <f>I407</f>
        <v>h</v>
      </c>
    </row>
    <row r="2681">
      <c r="E2681" s="55" t="str">
        <f>J407</f>
        <v>a368</v>
      </c>
    </row>
    <row r="2682">
      <c r="E2682" s="55">
        <f>E408</f>
        <v>107</v>
      </c>
    </row>
    <row r="2683">
      <c r="E2683" s="55">
        <f>F408</f>
        <v>9</v>
      </c>
    </row>
    <row r="2684">
      <c r="E2684" s="55">
        <f>G408</f>
        <v>3</v>
      </c>
    </row>
    <row r="2685">
      <c r="E2685" s="55">
        <f>H408</f>
        <v>2002</v>
      </c>
    </row>
    <row r="2686">
      <c r="E2686" s="55" t="str">
        <f>I408</f>
        <v>m</v>
      </c>
    </row>
    <row r="2687">
      <c r="E2687" s="55" t="str">
        <f>J408</f>
        <v>a369</v>
      </c>
    </row>
    <row r="2688">
      <c r="E2688" s="55">
        <f>E409</f>
        <v>113</v>
      </c>
    </row>
    <row r="2689">
      <c r="E2689" s="55">
        <f>F409</f>
        <v>9</v>
      </c>
    </row>
    <row r="2690">
      <c r="E2690" s="55">
        <f>G409</f>
        <v>3</v>
      </c>
    </row>
    <row r="2691">
      <c r="E2691" s="55">
        <f>H409</f>
        <v>2021</v>
      </c>
    </row>
    <row r="2692">
      <c r="E2692" s="55" t="str">
        <f>I409</f>
        <v>h</v>
      </c>
    </row>
    <row r="2693">
      <c r="E2693" s="55" t="str">
        <f>J409</f>
        <v>a370</v>
      </c>
    </row>
    <row r="2694">
      <c r="E2694" s="55">
        <f>E410</f>
        <v>131</v>
      </c>
    </row>
    <row r="2695">
      <c r="E2695" s="55">
        <f>F410</f>
        <v>4</v>
      </c>
    </row>
    <row r="2696">
      <c r="E2696" s="55">
        <f>G410</f>
        <v>3</v>
      </c>
    </row>
    <row r="2697">
      <c r="E2697" s="55">
        <f>H410</f>
        <v>2006</v>
      </c>
    </row>
    <row r="2698">
      <c r="E2698" s="55" t="str">
        <f>I410</f>
        <v>m</v>
      </c>
    </row>
    <row r="2699">
      <c r="E2699" s="55" t="str">
        <f>J410</f>
        <v>a371</v>
      </c>
    </row>
    <row r="2700">
      <c r="E2700" s="55">
        <f>E411</f>
        <v>110</v>
      </c>
    </row>
    <row r="2701">
      <c r="E2701" s="55">
        <f>F411</f>
        <v>9</v>
      </c>
    </row>
    <row r="2702">
      <c r="E2702" s="55">
        <f>G411</f>
        <v>3</v>
      </c>
    </row>
    <row r="2703">
      <c r="E2703" s="55">
        <f>H411</f>
        <v>2018</v>
      </c>
    </row>
    <row r="2704">
      <c r="E2704" s="55" t="str">
        <f>I411</f>
        <v>h</v>
      </c>
    </row>
    <row r="2705">
      <c r="E2705" s="55" t="str">
        <f>J411</f>
        <v>a372</v>
      </c>
    </row>
    <row r="2706">
      <c r="E2706" s="55">
        <f>E412</f>
        <v>114</v>
      </c>
    </row>
    <row r="2707">
      <c r="E2707" s="55">
        <f>F412</f>
        <v>24</v>
      </c>
    </row>
    <row r="2708">
      <c r="E2708" s="55">
        <f>G412</f>
        <v>3</v>
      </c>
    </row>
    <row r="2709">
      <c r="E2709" s="55">
        <f>H412</f>
        <v>2006</v>
      </c>
    </row>
    <row r="2710">
      <c r="E2710" s="55" t="str">
        <f>I412</f>
        <v>h</v>
      </c>
    </row>
    <row r="2711">
      <c r="E2711" s="55" t="str">
        <f>J412</f>
        <v>a373</v>
      </c>
    </row>
    <row r="2712">
      <c r="E2712" s="55">
        <f>E413</f>
        <v>102</v>
      </c>
    </row>
    <row r="2713">
      <c r="E2713" s="55">
        <f>F413</f>
        <v>5</v>
      </c>
    </row>
    <row r="2714">
      <c r="E2714" s="55">
        <f>G413</f>
        <v>1</v>
      </c>
    </row>
    <row r="2715">
      <c r="E2715" s="55">
        <f>H413</f>
        <v>2017</v>
      </c>
    </row>
    <row r="2716">
      <c r="E2716" s="55" t="str">
        <f>I413</f>
        <v>m</v>
      </c>
    </row>
    <row r="2717">
      <c r="E2717" s="55" t="str">
        <f>J413</f>
        <v>a374</v>
      </c>
    </row>
    <row r="2718">
      <c r="E2718" s="55">
        <f>E414</f>
        <v>119</v>
      </c>
    </row>
    <row r="2719">
      <c r="E2719" s="55">
        <f>F414</f>
        <v>9</v>
      </c>
    </row>
    <row r="2720">
      <c r="E2720" s="55">
        <f>G414</f>
        <v>3</v>
      </c>
    </row>
    <row r="2721">
      <c r="E2721" s="55">
        <f>H414</f>
        <v>2019</v>
      </c>
    </row>
    <row r="2722">
      <c r="E2722" s="55" t="str">
        <f>I414</f>
        <v>h</v>
      </c>
    </row>
    <row r="2723">
      <c r="E2723" s="55" t="str">
        <f>J414</f>
        <v>a375</v>
      </c>
    </row>
    <row r="2724">
      <c r="E2724" s="55">
        <f>E415</f>
        <v>108</v>
      </c>
    </row>
    <row r="2725">
      <c r="E2725" s="55">
        <f>F415</f>
        <v>25</v>
      </c>
    </row>
    <row r="2726">
      <c r="E2726" s="55">
        <f>G415</f>
        <v>10</v>
      </c>
    </row>
    <row r="2727">
      <c r="E2727" s="55">
        <f>H415</f>
        <v>2019</v>
      </c>
    </row>
    <row r="2728">
      <c r="E2728" s="55" t="str">
        <f>I415</f>
        <v>m</v>
      </c>
    </row>
    <row r="2729">
      <c r="E2729" s="55" t="str">
        <f>J415</f>
        <v>a376</v>
      </c>
    </row>
    <row r="2730">
      <c r="E2730" s="55">
        <f>E416</f>
        <v>123</v>
      </c>
    </row>
    <row r="2731">
      <c r="E2731" s="55">
        <f>F416</f>
        <v>18</v>
      </c>
    </row>
    <row r="2732">
      <c r="E2732" s="55">
        <f>G416</f>
        <v>3</v>
      </c>
    </row>
    <row r="2733">
      <c r="E2733" s="55">
        <f>H416</f>
        <v>2012</v>
      </c>
    </row>
    <row r="2734">
      <c r="E2734" s="55" t="str">
        <f>I416</f>
        <v>h</v>
      </c>
    </row>
    <row r="2735">
      <c r="E2735" s="55" t="str">
        <f>J416</f>
        <v>a377</v>
      </c>
    </row>
    <row r="2736">
      <c r="E2736" s="55">
        <f>E417</f>
        <v>124</v>
      </c>
    </row>
    <row r="2737">
      <c r="E2737" s="55">
        <f>F417</f>
        <v>26</v>
      </c>
    </row>
    <row r="2738">
      <c r="E2738" s="55">
        <f>G417</f>
        <v>9</v>
      </c>
    </row>
    <row r="2739">
      <c r="E2739" s="55">
        <f>H417</f>
        <v>2024</v>
      </c>
    </row>
    <row r="2740">
      <c r="E2740" s="55" t="str">
        <f>I417</f>
        <v>h</v>
      </c>
    </row>
    <row r="2741">
      <c r="E2741" s="55" t="str">
        <f>J417</f>
        <v>a378</v>
      </c>
    </row>
    <row r="2742">
      <c r="E2742" s="55">
        <f>E418</f>
        <v>110</v>
      </c>
    </row>
    <row r="2743">
      <c r="E2743" s="55">
        <f>F418</f>
        <v>1</v>
      </c>
    </row>
    <row r="2744">
      <c r="E2744" s="55">
        <f>G418</f>
        <v>3</v>
      </c>
    </row>
    <row r="2745">
      <c r="E2745" s="55">
        <f>H418</f>
        <v>2006</v>
      </c>
    </row>
    <row r="2746">
      <c r="E2746" s="55" t="str">
        <f>I418</f>
        <v>h</v>
      </c>
    </row>
    <row r="2747">
      <c r="E2747" s="55" t="str">
        <f>J418</f>
        <v>a379</v>
      </c>
    </row>
    <row r="2748">
      <c r="E2748" s="55">
        <f>E419</f>
        <v>120</v>
      </c>
    </row>
    <row r="2749">
      <c r="E2749" s="55">
        <f>F419</f>
        <v>10</v>
      </c>
    </row>
    <row r="2750">
      <c r="E2750" s="55">
        <f>G419</f>
        <v>12</v>
      </c>
    </row>
    <row r="2751">
      <c r="E2751" s="55">
        <f>H419</f>
        <v>2016</v>
      </c>
    </row>
    <row r="2752">
      <c r="E2752" s="55" t="str">
        <f>I419</f>
        <v>m</v>
      </c>
    </row>
    <row r="2753">
      <c r="E2753" s="55" t="str">
        <f>J419</f>
        <v>a380</v>
      </c>
    </row>
    <row r="2754">
      <c r="E2754" s="55">
        <f>E420</f>
        <v>127</v>
      </c>
    </row>
    <row r="2755">
      <c r="E2755" s="55">
        <f>F420</f>
        <v>9</v>
      </c>
    </row>
    <row r="2756">
      <c r="E2756" s="55">
        <f>G420</f>
        <v>3</v>
      </c>
    </row>
    <row r="2757">
      <c r="E2757" s="55">
        <f>H420</f>
        <v>2003</v>
      </c>
    </row>
    <row r="2758">
      <c r="E2758" s="55" t="str">
        <f>I420</f>
        <v>m</v>
      </c>
    </row>
    <row r="2759">
      <c r="E2759" s="55" t="str">
        <f>J420</f>
        <v>a381</v>
      </c>
    </row>
    <row r="2760">
      <c r="E2760" s="55">
        <f>E421</f>
        <v>132</v>
      </c>
    </row>
    <row r="2761">
      <c r="E2761" s="55">
        <f>F421</f>
        <v>5</v>
      </c>
    </row>
    <row r="2762">
      <c r="E2762" s="55">
        <f>G421</f>
        <v>3</v>
      </c>
    </row>
    <row r="2763">
      <c r="E2763" s="55">
        <f>H421</f>
        <v>2012</v>
      </c>
    </row>
    <row r="2764">
      <c r="E2764" s="55" t="str">
        <f>I421</f>
        <v>h</v>
      </c>
    </row>
    <row r="2765">
      <c r="E2765" s="55" t="str">
        <f>J421</f>
        <v>a382</v>
      </c>
    </row>
    <row r="2766">
      <c r="E2766" s="55">
        <f>E422</f>
        <v>133</v>
      </c>
    </row>
    <row r="2767">
      <c r="E2767" s="55">
        <f>F422</f>
        <v>9</v>
      </c>
    </row>
    <row r="2768">
      <c r="E2768" s="55">
        <f>G422</f>
        <v>12</v>
      </c>
    </row>
    <row r="2769">
      <c r="E2769" s="55">
        <f>H422</f>
        <v>2010</v>
      </c>
    </row>
    <row r="2770">
      <c r="E2770" s="55" t="str">
        <f>I422</f>
        <v>h</v>
      </c>
    </row>
    <row r="2771">
      <c r="E2771" s="55" t="str">
        <f>J422</f>
        <v>a383</v>
      </c>
    </row>
    <row r="2772">
      <c r="E2772" s="55">
        <f>E423</f>
        <v>106</v>
      </c>
    </row>
    <row r="2773">
      <c r="E2773" s="55">
        <f>F423</f>
        <v>27</v>
      </c>
    </row>
    <row r="2774">
      <c r="E2774" s="55">
        <f>G423</f>
        <v>3</v>
      </c>
    </row>
    <row r="2775">
      <c r="E2775" s="55">
        <f>H423</f>
        <v>2011</v>
      </c>
    </row>
    <row r="2776">
      <c r="E2776" s="55" t="str">
        <f>I423</f>
        <v>m</v>
      </c>
    </row>
    <row r="2777">
      <c r="E2777" s="55" t="str">
        <f>J423</f>
        <v>a384</v>
      </c>
    </row>
    <row r="2778">
      <c r="E2778" s="55">
        <f>E424</f>
        <v>117</v>
      </c>
    </row>
    <row r="2779">
      <c r="E2779" s="55">
        <f>F424</f>
        <v>31</v>
      </c>
    </row>
    <row r="2780">
      <c r="E2780" s="55">
        <f>G424</f>
        <v>11</v>
      </c>
    </row>
    <row r="2781">
      <c r="E2781" s="55">
        <f>H424</f>
        <v>2015</v>
      </c>
    </row>
    <row r="2782">
      <c r="E2782" s="55" t="str">
        <f>I424</f>
        <v>h</v>
      </c>
    </row>
    <row r="2783">
      <c r="E2783" s="55" t="str">
        <f>J424</f>
        <v>a385</v>
      </c>
    </row>
    <row r="2784">
      <c r="E2784" s="55">
        <f>E425</f>
        <v>127</v>
      </c>
    </row>
    <row r="2785">
      <c r="E2785" s="55">
        <f>F425</f>
        <v>19</v>
      </c>
    </row>
    <row r="2786">
      <c r="E2786" s="55">
        <f>G425</f>
        <v>3</v>
      </c>
    </row>
    <row r="2787">
      <c r="E2787" s="55">
        <f>H425</f>
        <v>2016</v>
      </c>
    </row>
    <row r="2788">
      <c r="E2788" s="55" t="str">
        <f>I425</f>
        <v>m</v>
      </c>
    </row>
    <row r="2789">
      <c r="E2789" s="55" t="str">
        <f>J425</f>
        <v>a386</v>
      </c>
    </row>
    <row r="2790">
      <c r="E2790" s="55">
        <f>E426</f>
        <v>135</v>
      </c>
    </row>
    <row r="2791">
      <c r="E2791" s="55">
        <f>F426</f>
        <v>19</v>
      </c>
    </row>
    <row r="2792">
      <c r="E2792" s="55">
        <f>G426</f>
        <v>8</v>
      </c>
    </row>
    <row r="2793">
      <c r="E2793" s="55">
        <f>H426</f>
        <v>2006</v>
      </c>
    </row>
    <row r="2794">
      <c r="E2794" s="55" t="str">
        <f>I426</f>
        <v>h</v>
      </c>
    </row>
    <row r="2795">
      <c r="E2795" s="55" t="str">
        <f>J426</f>
        <v>a387</v>
      </c>
    </row>
    <row r="2796">
      <c r="E2796" s="55">
        <f>E427</f>
        <v>127</v>
      </c>
    </row>
    <row r="2797">
      <c r="E2797" s="55">
        <f>F427</f>
        <v>2</v>
      </c>
    </row>
    <row r="2798">
      <c r="E2798" s="55">
        <f>G427</f>
        <v>11</v>
      </c>
    </row>
    <row r="2799">
      <c r="E2799" s="55">
        <f>H427</f>
        <v>2015</v>
      </c>
    </row>
    <row r="2800">
      <c r="E2800" s="55" t="str">
        <f>I427</f>
        <v>m</v>
      </c>
    </row>
    <row r="2801">
      <c r="E2801" s="55" t="str">
        <f>J427</f>
        <v>a388</v>
      </c>
    </row>
    <row r="2802">
      <c r="E2802" s="55">
        <f>E428</f>
        <v>100</v>
      </c>
    </row>
    <row r="2803">
      <c r="E2803" s="55">
        <f>F428</f>
        <v>12</v>
      </c>
    </row>
    <row r="2804">
      <c r="E2804" s="55">
        <f>G428</f>
        <v>5</v>
      </c>
    </row>
    <row r="2805">
      <c r="E2805" s="55">
        <f>H428</f>
        <v>2012</v>
      </c>
    </row>
    <row r="2806">
      <c r="E2806" s="55" t="str">
        <f>I428</f>
        <v>h</v>
      </c>
    </row>
    <row r="2807">
      <c r="E2807" s="55" t="str">
        <f>J428</f>
        <v>a389</v>
      </c>
    </row>
    <row r="2808">
      <c r="E2808" s="55">
        <f>E429</f>
        <v>127</v>
      </c>
    </row>
    <row r="2809">
      <c r="E2809" s="55">
        <f>F429</f>
        <v>19</v>
      </c>
    </row>
    <row r="2810">
      <c r="E2810" s="55">
        <f>G429</f>
        <v>1</v>
      </c>
    </row>
    <row r="2811">
      <c r="E2811" s="55">
        <f>H429</f>
        <v>2001</v>
      </c>
    </row>
    <row r="2812">
      <c r="E2812" s="55" t="str">
        <f>I429</f>
        <v>m</v>
      </c>
    </row>
    <row r="2813">
      <c r="E2813" s="55" t="str">
        <f>J429</f>
        <v>a390</v>
      </c>
    </row>
    <row r="2814">
      <c r="E2814" s="55">
        <f>E430</f>
        <v>128</v>
      </c>
    </row>
    <row r="2815">
      <c r="E2815" s="55">
        <f>F430</f>
        <v>30</v>
      </c>
    </row>
    <row r="2816">
      <c r="E2816" s="55">
        <f>G430</f>
        <v>3</v>
      </c>
    </row>
    <row r="2817">
      <c r="E2817" s="55">
        <f>H430</f>
        <v>2003</v>
      </c>
    </row>
    <row r="2818">
      <c r="E2818" s="55" t="str">
        <f>I430</f>
        <v>h</v>
      </c>
    </row>
    <row r="2819">
      <c r="E2819" s="55" t="str">
        <f>J430</f>
        <v>a391</v>
      </c>
    </row>
    <row r="2820">
      <c r="E2820" s="55">
        <f>E431</f>
        <v>125</v>
      </c>
    </row>
    <row r="2821">
      <c r="E2821" s="55">
        <f>F431</f>
        <v>7</v>
      </c>
    </row>
    <row r="2822">
      <c r="E2822" s="55">
        <f>G431</f>
        <v>3</v>
      </c>
    </row>
    <row r="2823">
      <c r="E2823" s="55">
        <f>H431</f>
        <v>2009</v>
      </c>
    </row>
    <row r="2824">
      <c r="E2824" s="55" t="str">
        <f>I431</f>
        <v>m</v>
      </c>
    </row>
    <row r="2825">
      <c r="E2825" s="55" t="str">
        <f>J431</f>
        <v>a392</v>
      </c>
    </row>
    <row r="2826">
      <c r="E2826" s="55">
        <f>E432</f>
        <v>135</v>
      </c>
    </row>
    <row r="2827">
      <c r="E2827" s="55">
        <f>F432</f>
        <v>24</v>
      </c>
    </row>
    <row r="2828">
      <c r="E2828" s="55">
        <f>G432</f>
        <v>6</v>
      </c>
    </row>
    <row r="2829">
      <c r="E2829" s="55">
        <f>H432</f>
        <v>2017</v>
      </c>
    </row>
    <row r="2830">
      <c r="E2830" s="55" t="str">
        <f>I432</f>
        <v>h</v>
      </c>
    </row>
    <row r="2831">
      <c r="E2831" s="55" t="str">
        <f>J432</f>
        <v>a393</v>
      </c>
    </row>
    <row r="2832">
      <c r="E2832" s="55">
        <f>E433</f>
        <v>118</v>
      </c>
    </row>
    <row r="2833">
      <c r="E2833" s="55">
        <f>F433</f>
        <v>26</v>
      </c>
    </row>
    <row r="2834">
      <c r="E2834" s="55">
        <f>G433</f>
        <v>3</v>
      </c>
    </row>
    <row r="2835">
      <c r="E2835" s="55">
        <f>H433</f>
        <v>2023</v>
      </c>
    </row>
    <row r="2836">
      <c r="E2836" s="55" t="str">
        <f>I433</f>
        <v>m</v>
      </c>
    </row>
    <row r="2837">
      <c r="E2837" s="55" t="str">
        <f>J433</f>
        <v>a394</v>
      </c>
    </row>
    <row r="2838">
      <c r="E2838" s="55">
        <f>E434</f>
        <v>117</v>
      </c>
    </row>
    <row r="2839">
      <c r="E2839" s="55">
        <f>F434</f>
        <v>6</v>
      </c>
    </row>
    <row r="2840">
      <c r="E2840" s="55">
        <f>G434</f>
        <v>7</v>
      </c>
    </row>
    <row r="2841">
      <c r="E2841" s="55">
        <f>H434</f>
        <v>2015</v>
      </c>
    </row>
    <row r="2842">
      <c r="E2842" s="55" t="str">
        <f>I434</f>
        <v>h</v>
      </c>
    </row>
    <row r="2843">
      <c r="E2843" s="55" t="str">
        <f>J434</f>
        <v>a395</v>
      </c>
    </row>
    <row r="2844">
      <c r="E2844" s="55">
        <f>E435</f>
        <v>109</v>
      </c>
    </row>
    <row r="2845">
      <c r="E2845" s="55">
        <f>F435</f>
        <v>30</v>
      </c>
    </row>
    <row r="2846">
      <c r="E2846" s="55">
        <f>G435</f>
        <v>3</v>
      </c>
    </row>
    <row r="2847">
      <c r="E2847" s="55">
        <f>H435</f>
        <v>2004</v>
      </c>
    </row>
    <row r="2848">
      <c r="E2848" s="55" t="str">
        <f>I435</f>
        <v>m</v>
      </c>
    </row>
    <row r="2849">
      <c r="E2849" s="55" t="str">
        <f>J435</f>
        <v>a396</v>
      </c>
    </row>
    <row r="2850">
      <c r="E2850" s="55">
        <f>E436</f>
        <v>103</v>
      </c>
    </row>
    <row r="2851">
      <c r="E2851" s="55">
        <f>F436</f>
        <v>7</v>
      </c>
    </row>
    <row r="2852">
      <c r="E2852" s="55">
        <f>G436</f>
        <v>12</v>
      </c>
    </row>
    <row r="2853">
      <c r="E2853" s="55">
        <f>H436</f>
        <v>2018</v>
      </c>
    </row>
    <row r="2854">
      <c r="E2854" s="55" t="str">
        <f>I436</f>
        <v>h</v>
      </c>
    </row>
    <row r="2855">
      <c r="E2855" s="55" t="str">
        <f>J436</f>
        <v>a397</v>
      </c>
    </row>
    <row r="2856">
      <c r="E2856" s="55">
        <f>E437</f>
        <v>126</v>
      </c>
    </row>
    <row r="2857">
      <c r="E2857" s="55">
        <f>F437</f>
        <v>27</v>
      </c>
    </row>
    <row r="2858">
      <c r="E2858" s="55">
        <f>G437</f>
        <v>12</v>
      </c>
    </row>
    <row r="2859">
      <c r="E2859" s="55">
        <f>H437</f>
        <v>2008</v>
      </c>
    </row>
    <row r="2860">
      <c r="E2860" s="55" t="str">
        <f>I437</f>
        <v>h</v>
      </c>
    </row>
    <row r="2861">
      <c r="E2861" s="55" t="str">
        <f>J437</f>
        <v>a398</v>
      </c>
    </row>
    <row r="2862">
      <c r="E2862" s="55">
        <f>E438</f>
        <v>114</v>
      </c>
    </row>
    <row r="2863">
      <c r="E2863" s="55">
        <f>F438</f>
        <v>18</v>
      </c>
    </row>
    <row r="2864">
      <c r="E2864" s="55">
        <f>G438</f>
        <v>3</v>
      </c>
    </row>
    <row r="2865">
      <c r="E2865" s="55">
        <f>H438</f>
        <v>2016</v>
      </c>
    </row>
    <row r="2866">
      <c r="E2866" s="55" t="str">
        <f>I438</f>
        <v>m</v>
      </c>
    </row>
    <row r="2867">
      <c r="E2867" s="55" t="str">
        <f>J438</f>
        <v>a399</v>
      </c>
    </row>
    <row r="2868">
      <c r="E2868" s="55">
        <f>E439</f>
        <v>121</v>
      </c>
    </row>
    <row r="2869">
      <c r="E2869" s="55">
        <f>F439</f>
        <v>10</v>
      </c>
    </row>
    <row r="2870">
      <c r="E2870" s="55">
        <f>G439</f>
        <v>2</v>
      </c>
    </row>
    <row r="2871">
      <c r="E2871" s="55">
        <f>H439</f>
        <v>2006</v>
      </c>
    </row>
    <row r="2872">
      <c r="E2872" s="55" t="str">
        <f>I439</f>
        <v>h</v>
      </c>
    </row>
    <row r="2873">
      <c r="E2873" s="55" t="str">
        <f>J439</f>
        <v>a400</v>
      </c>
    </row>
    <row r="2874">
      <c r="E2874" s="55">
        <f>E440</f>
        <v>124</v>
      </c>
    </row>
    <row r="2875">
      <c r="E2875" s="55">
        <f>F440</f>
        <v>12</v>
      </c>
    </row>
    <row r="2876">
      <c r="E2876" s="55">
        <f>G440</f>
        <v>3</v>
      </c>
    </row>
    <row r="2877">
      <c r="E2877" s="55">
        <f>H440</f>
        <v>2000</v>
      </c>
    </row>
    <row r="2878">
      <c r="E2878" s="55" t="str">
        <f>I440</f>
        <v>m</v>
      </c>
    </row>
    <row r="2879">
      <c r="E2879" s="55" t="str">
        <f>J440</f>
        <v>a401</v>
      </c>
    </row>
    <row r="2880">
      <c r="E2880" s="55">
        <f>E441</f>
        <v>135</v>
      </c>
    </row>
    <row r="2881">
      <c r="E2881" s="55">
        <f>F441</f>
        <v>6</v>
      </c>
    </row>
    <row r="2882">
      <c r="E2882" s="55">
        <f>G441</f>
        <v>7</v>
      </c>
    </row>
    <row r="2883">
      <c r="E2883" s="55">
        <f>H441</f>
        <v>2001</v>
      </c>
    </row>
    <row r="2884">
      <c r="E2884" s="55" t="str">
        <f>I441</f>
        <v>h</v>
      </c>
    </row>
    <row r="2885">
      <c r="E2885" s="55" t="str">
        <f>J441</f>
        <v>a402</v>
      </c>
    </row>
    <row r="2886">
      <c r="E2886" s="55">
        <f>E442</f>
        <v>106</v>
      </c>
    </row>
    <row r="2887">
      <c r="E2887" s="55">
        <f>F442</f>
        <v>29</v>
      </c>
    </row>
    <row r="2888">
      <c r="E2888" s="55">
        <f>G442</f>
        <v>7</v>
      </c>
    </row>
    <row r="2889">
      <c r="E2889" s="55">
        <f>H442</f>
        <v>2007</v>
      </c>
    </row>
    <row r="2890">
      <c r="E2890" s="55" t="str">
        <f>I442</f>
        <v>m</v>
      </c>
    </row>
    <row r="2891">
      <c r="E2891" s="55" t="str">
        <f>J442</f>
        <v>a403</v>
      </c>
    </row>
    <row r="2892">
      <c r="E2892" s="55">
        <f>E443</f>
        <v>125</v>
      </c>
    </row>
    <row r="2893">
      <c r="E2893" s="55">
        <f>F443</f>
        <v>27</v>
      </c>
    </row>
    <row r="2894">
      <c r="E2894" s="55">
        <f>G443</f>
        <v>9</v>
      </c>
    </row>
    <row r="2895">
      <c r="E2895" s="55">
        <f>H443</f>
        <v>2013</v>
      </c>
    </row>
    <row r="2896">
      <c r="E2896" s="55" t="str">
        <f>I443</f>
        <v>h</v>
      </c>
    </row>
    <row r="2897">
      <c r="E2897" s="55" t="str">
        <f>J443</f>
        <v>a404</v>
      </c>
    </row>
    <row r="2898">
      <c r="E2898" s="55">
        <f>E444</f>
        <v>127</v>
      </c>
    </row>
    <row r="2899">
      <c r="E2899" s="55">
        <f>F444</f>
        <v>14</v>
      </c>
    </row>
    <row r="2900">
      <c r="E2900" s="55">
        <f>G444</f>
        <v>10</v>
      </c>
    </row>
    <row r="2901">
      <c r="E2901" s="55">
        <f>H444</f>
        <v>2000</v>
      </c>
    </row>
    <row r="2902">
      <c r="E2902" s="55" t="str">
        <f>I444</f>
        <v>m</v>
      </c>
    </row>
    <row r="2903">
      <c r="E2903" s="55" t="str">
        <f>J444</f>
        <v>a405</v>
      </c>
    </row>
    <row r="2904">
      <c r="E2904" s="55">
        <f>E445</f>
        <v>135</v>
      </c>
    </row>
    <row r="2905">
      <c r="E2905" s="55">
        <f>F445</f>
        <v>22</v>
      </c>
    </row>
    <row r="2906">
      <c r="E2906" s="55">
        <f>G445</f>
        <v>1</v>
      </c>
    </row>
    <row r="2907">
      <c r="E2907" s="55">
        <f>H445</f>
        <v>2007</v>
      </c>
    </row>
    <row r="2908">
      <c r="E2908" s="55" t="str">
        <f>I445</f>
        <v>h</v>
      </c>
    </row>
    <row r="2909">
      <c r="E2909" s="55" t="str">
        <f>J445</f>
        <v>a406</v>
      </c>
    </row>
    <row r="2910">
      <c r="E2910" s="55">
        <f>E446</f>
        <v>110</v>
      </c>
    </row>
    <row r="2911">
      <c r="E2911" s="55">
        <f>F446</f>
        <v>18</v>
      </c>
    </row>
    <row r="2912">
      <c r="E2912" s="55">
        <f>G446</f>
        <v>11</v>
      </c>
    </row>
    <row r="2913">
      <c r="E2913" s="55">
        <f>H446</f>
        <v>2010</v>
      </c>
    </row>
    <row r="2914">
      <c r="E2914" s="55" t="str">
        <f>I446</f>
        <v>m</v>
      </c>
    </row>
    <row r="2915">
      <c r="E2915" s="55" t="str">
        <f>J446</f>
        <v>a407</v>
      </c>
    </row>
    <row r="2916">
      <c r="E2916" s="55">
        <f>E447</f>
        <v>111</v>
      </c>
    </row>
    <row r="2917">
      <c r="E2917" s="55">
        <f>F447</f>
        <v>11</v>
      </c>
    </row>
    <row r="2918">
      <c r="E2918" s="55">
        <f>G447</f>
        <v>9</v>
      </c>
    </row>
    <row r="2919">
      <c r="E2919" s="55">
        <f>H447</f>
        <v>2010</v>
      </c>
    </row>
    <row r="2920">
      <c r="E2920" s="55" t="str">
        <f>I447</f>
        <v>h</v>
      </c>
    </row>
    <row r="2921">
      <c r="E2921" s="55" t="str">
        <f>J447</f>
        <v>a408</v>
      </c>
    </row>
    <row r="2922">
      <c r="E2922" s="55">
        <f>E448</f>
        <v>105</v>
      </c>
    </row>
    <row r="2923">
      <c r="E2923" s="55">
        <f>F448</f>
        <v>10</v>
      </c>
    </row>
    <row r="2924">
      <c r="E2924" s="55">
        <f>G448</f>
        <v>9</v>
      </c>
    </row>
    <row r="2925">
      <c r="E2925" s="55">
        <f>H448</f>
        <v>2021</v>
      </c>
    </row>
    <row r="2926">
      <c r="E2926" s="55" t="str">
        <f>I448</f>
        <v>h</v>
      </c>
    </row>
    <row r="2927">
      <c r="E2927" s="55" t="str">
        <f>J448</f>
        <v>a409</v>
      </c>
    </row>
    <row r="2928">
      <c r="E2928" s="55">
        <f>E449</f>
        <v>100</v>
      </c>
    </row>
    <row r="2929">
      <c r="E2929" s="55">
        <f>F449</f>
        <v>11</v>
      </c>
    </row>
    <row r="2930">
      <c r="E2930" s="55">
        <f>G449</f>
        <v>6</v>
      </c>
    </row>
    <row r="2931">
      <c r="E2931" s="55">
        <f>H449</f>
        <v>2020</v>
      </c>
    </row>
    <row r="2932">
      <c r="E2932" s="55" t="str">
        <f>I449</f>
        <v>m</v>
      </c>
    </row>
    <row r="2933">
      <c r="E2933" s="55" t="str">
        <f>J449</f>
        <v>a410</v>
      </c>
    </row>
    <row r="2934">
      <c r="E2934" s="55">
        <f>E450</f>
        <v>121</v>
      </c>
    </row>
    <row r="2935">
      <c r="E2935" s="55">
        <f>F450</f>
        <v>31</v>
      </c>
    </row>
    <row r="2936">
      <c r="E2936" s="55">
        <f>G450</f>
        <v>11</v>
      </c>
    </row>
    <row r="2937">
      <c r="E2937" s="55">
        <f>H450</f>
        <v>2005</v>
      </c>
    </row>
    <row r="2938">
      <c r="E2938" s="55" t="str">
        <f>I450</f>
        <v>h</v>
      </c>
    </row>
    <row r="2939">
      <c r="E2939" s="55" t="str">
        <f>J450</f>
        <v>a411</v>
      </c>
    </row>
    <row r="2940">
      <c r="E2940" s="55">
        <f>E451</f>
        <v>123</v>
      </c>
    </row>
    <row r="2941">
      <c r="E2941" s="55">
        <f>F451</f>
        <v>16</v>
      </c>
    </row>
    <row r="2942">
      <c r="E2942" s="55">
        <f>G451</f>
        <v>4</v>
      </c>
    </row>
    <row r="2943">
      <c r="E2943" s="55">
        <f>H451</f>
        <v>2013</v>
      </c>
    </row>
    <row r="2944">
      <c r="E2944" s="55" t="str">
        <f>I451</f>
        <v>m</v>
      </c>
    </row>
    <row r="2945">
      <c r="E2945" s="55" t="str">
        <f>J451</f>
        <v>a412</v>
      </c>
    </row>
    <row r="2946">
      <c r="E2946" s="55">
        <f>E452</f>
        <v>101</v>
      </c>
    </row>
    <row r="2947">
      <c r="E2947" s="55">
        <f>F452</f>
        <v>19</v>
      </c>
    </row>
    <row r="2948">
      <c r="E2948" s="55">
        <f>G452</f>
        <v>8</v>
      </c>
    </row>
    <row r="2949">
      <c r="E2949" s="55">
        <f>H452</f>
        <v>2022</v>
      </c>
    </row>
    <row r="2950">
      <c r="E2950" s="55" t="str">
        <f>I452</f>
        <v>h</v>
      </c>
    </row>
    <row r="2951">
      <c r="E2951" s="55" t="str">
        <f>J452</f>
        <v>a413</v>
      </c>
    </row>
    <row r="2952">
      <c r="E2952" s="55">
        <f>E453</f>
        <v>114</v>
      </c>
    </row>
    <row r="2953">
      <c r="E2953" s="55">
        <f>F453</f>
        <v>14</v>
      </c>
    </row>
    <row r="2954">
      <c r="E2954" s="55">
        <f>G453</f>
        <v>3</v>
      </c>
    </row>
    <row r="2955">
      <c r="E2955" s="55">
        <f>H453</f>
        <v>2020</v>
      </c>
    </row>
    <row r="2956">
      <c r="E2956" s="55" t="str">
        <f>I453</f>
        <v>h</v>
      </c>
    </row>
    <row r="2957">
      <c r="E2957" s="55" t="str">
        <f>J453</f>
        <v>a414</v>
      </c>
    </row>
    <row r="2958">
      <c r="E2958" s="55">
        <f>E454</f>
        <v>100</v>
      </c>
    </row>
    <row r="2959">
      <c r="E2959" s="55">
        <f>F454</f>
        <v>8</v>
      </c>
    </row>
    <row r="2960">
      <c r="E2960" s="55">
        <f>G454</f>
        <v>4</v>
      </c>
    </row>
    <row r="2961">
      <c r="E2961" s="55">
        <f>H454</f>
        <v>2019</v>
      </c>
    </row>
    <row r="2962">
      <c r="E2962" s="55" t="str">
        <f>I454</f>
        <v>h</v>
      </c>
    </row>
    <row r="2963">
      <c r="E2963" s="55" t="str">
        <f>J454</f>
        <v>a415</v>
      </c>
    </row>
    <row r="2964">
      <c r="E2964" s="55">
        <f>E455</f>
        <v>135</v>
      </c>
    </row>
    <row r="2965">
      <c r="E2965" s="55">
        <f>F455</f>
        <v>4</v>
      </c>
    </row>
    <row r="2966">
      <c r="E2966" s="55">
        <f>G455</f>
        <v>10</v>
      </c>
    </row>
    <row r="2967">
      <c r="E2967" s="55">
        <f>H455</f>
        <v>2009</v>
      </c>
    </row>
    <row r="2968">
      <c r="E2968" s="55" t="str">
        <f>I455</f>
        <v>m</v>
      </c>
    </row>
    <row r="2969">
      <c r="E2969" s="55" t="str">
        <f>J455</f>
        <v>a416</v>
      </c>
    </row>
    <row r="2970">
      <c r="E2970" s="55">
        <f>E456</f>
        <v>134</v>
      </c>
    </row>
    <row r="2971">
      <c r="E2971" s="55">
        <f>F456</f>
        <v>9</v>
      </c>
    </row>
    <row r="2972">
      <c r="E2972" s="55">
        <f>G456</f>
        <v>1</v>
      </c>
    </row>
    <row r="2973">
      <c r="E2973" s="55">
        <f>H456</f>
        <v>2008</v>
      </c>
    </row>
    <row r="2974">
      <c r="E2974" s="55" t="str">
        <f>I456</f>
        <v>m</v>
      </c>
    </row>
    <row r="2975">
      <c r="E2975" s="55" t="str">
        <f>J456</f>
        <v>a417</v>
      </c>
    </row>
    <row r="2976">
      <c r="E2976" s="55">
        <f>E457</f>
        <v>132</v>
      </c>
    </row>
    <row r="2977">
      <c r="E2977" s="55">
        <f>F457</f>
        <v>23</v>
      </c>
    </row>
    <row r="2978">
      <c r="E2978" s="55">
        <f>G457</f>
        <v>5</v>
      </c>
    </row>
    <row r="2979">
      <c r="E2979" s="55">
        <f>H457</f>
        <v>2010</v>
      </c>
    </row>
    <row r="2980">
      <c r="E2980" s="55" t="str">
        <f>I457</f>
        <v>h</v>
      </c>
    </row>
    <row r="2981">
      <c r="E2981" s="55" t="str">
        <f>J457</f>
        <v>a418</v>
      </c>
    </row>
    <row r="2982">
      <c r="E2982" s="55">
        <f>E458</f>
        <v>128</v>
      </c>
    </row>
    <row r="2983">
      <c r="E2983" s="55">
        <f>F458</f>
        <v>3</v>
      </c>
    </row>
    <row r="2984">
      <c r="E2984" s="55">
        <f>G458</f>
        <v>9</v>
      </c>
    </row>
    <row r="2985">
      <c r="E2985" s="55">
        <f>H458</f>
        <v>2010</v>
      </c>
    </row>
    <row r="2986">
      <c r="E2986" s="55" t="str">
        <f>I458</f>
        <v>h</v>
      </c>
    </row>
    <row r="2987">
      <c r="E2987" s="55" t="str">
        <f>J458</f>
        <v>a419</v>
      </c>
    </row>
    <row r="2988">
      <c r="E2988" s="55">
        <f>E459</f>
        <v>119</v>
      </c>
    </row>
    <row r="2989">
      <c r="E2989" s="55">
        <f>F459</f>
        <v>6</v>
      </c>
    </row>
    <row r="2990">
      <c r="E2990" s="55">
        <f>G459</f>
        <v>7</v>
      </c>
    </row>
    <row r="2991">
      <c r="E2991" s="55">
        <f>H459</f>
        <v>2007</v>
      </c>
    </row>
    <row r="2992">
      <c r="E2992" s="55" t="str">
        <f>I459</f>
        <v>m</v>
      </c>
    </row>
    <row r="2993">
      <c r="E2993" s="55" t="str">
        <f>J459</f>
        <v>a420</v>
      </c>
    </row>
    <row r="2994">
      <c r="E2994" s="55">
        <f>E460</f>
        <v>113</v>
      </c>
    </row>
    <row r="2995">
      <c r="E2995" s="55">
        <f>F460</f>
        <v>11</v>
      </c>
    </row>
    <row r="2996">
      <c r="E2996" s="55">
        <f>G460</f>
        <v>9</v>
      </c>
    </row>
    <row r="2997">
      <c r="E2997" s="55">
        <f>H460</f>
        <v>2007</v>
      </c>
    </row>
    <row r="2998">
      <c r="E2998" s="55" t="str">
        <f>I460</f>
        <v>h</v>
      </c>
    </row>
    <row r="2999">
      <c r="E2999" s="55" t="str">
        <f>J460</f>
        <v>a421</v>
      </c>
    </row>
    <row r="3000">
      <c r="E3000" s="55">
        <f>E461</f>
        <v>114</v>
      </c>
    </row>
    <row r="3001">
      <c r="E3001" s="55">
        <f>F461</f>
        <v>15</v>
      </c>
    </row>
    <row r="3002">
      <c r="E3002" s="55">
        <f>G461</f>
        <v>4</v>
      </c>
    </row>
    <row r="3003">
      <c r="E3003" s="55">
        <f>H461</f>
        <v>2011</v>
      </c>
    </row>
    <row r="3004">
      <c r="E3004" s="55" t="str">
        <f>I461</f>
        <v>m</v>
      </c>
    </row>
    <row r="3005">
      <c r="E3005" s="55" t="str">
        <f>J461</f>
        <v>a422</v>
      </c>
    </row>
    <row r="3006">
      <c r="E3006" s="55">
        <f>E462</f>
        <v>126</v>
      </c>
    </row>
    <row r="3007">
      <c r="E3007" s="55">
        <f>F462</f>
        <v>28</v>
      </c>
    </row>
    <row r="3008">
      <c r="E3008" s="55">
        <f>G462</f>
        <v>3</v>
      </c>
    </row>
    <row r="3009">
      <c r="E3009" s="55">
        <f>H462</f>
        <v>2024</v>
      </c>
    </row>
    <row r="3010">
      <c r="E3010" s="55" t="str">
        <f>I462</f>
        <v>h</v>
      </c>
    </row>
    <row r="3011">
      <c r="E3011" s="55" t="str">
        <f>J462</f>
        <v>a423</v>
      </c>
    </row>
    <row r="3012">
      <c r="E3012" s="55">
        <f>E463</f>
        <v>123</v>
      </c>
    </row>
    <row r="3013">
      <c r="E3013" s="55">
        <f>F463</f>
        <v>22</v>
      </c>
    </row>
    <row r="3014">
      <c r="E3014" s="55">
        <f>G463</f>
        <v>11</v>
      </c>
    </row>
    <row r="3015">
      <c r="E3015" s="55">
        <f>H463</f>
        <v>2004</v>
      </c>
    </row>
    <row r="3016">
      <c r="E3016" s="55" t="str">
        <f>I463</f>
        <v>m</v>
      </c>
    </row>
    <row r="3017">
      <c r="E3017" s="55" t="str">
        <f>J463</f>
        <v>a424</v>
      </c>
    </row>
    <row r="3018">
      <c r="E3018" s="55">
        <f>E464</f>
        <v>133</v>
      </c>
    </row>
    <row r="3019">
      <c r="E3019" s="55">
        <f>F464</f>
        <v>13</v>
      </c>
    </row>
    <row r="3020">
      <c r="E3020" s="55">
        <f>G464</f>
        <v>11</v>
      </c>
    </row>
    <row r="3021">
      <c r="E3021" s="55">
        <f>H464</f>
        <v>2002</v>
      </c>
    </row>
    <row r="3022">
      <c r="E3022" s="55" t="str">
        <f>I464</f>
        <v>h</v>
      </c>
    </row>
    <row r="3023">
      <c r="E3023" s="55" t="str">
        <f>J464</f>
        <v>a425</v>
      </c>
    </row>
    <row r="3024">
      <c r="E3024" s="55">
        <f>E465</f>
        <v>115</v>
      </c>
    </row>
    <row r="3025">
      <c r="E3025" s="55">
        <f>F465</f>
        <v>7</v>
      </c>
    </row>
    <row r="3026">
      <c r="E3026" s="55">
        <f>G465</f>
        <v>3</v>
      </c>
    </row>
    <row r="3027">
      <c r="E3027" s="55">
        <f>H465</f>
        <v>2003</v>
      </c>
    </row>
    <row r="3028">
      <c r="E3028" s="55" t="str">
        <f>I465</f>
        <v>m</v>
      </c>
    </row>
    <row r="3029">
      <c r="E3029" s="55" t="str">
        <f>J465</f>
        <v>a426</v>
      </c>
    </row>
    <row r="3030">
      <c r="E3030" s="55">
        <f>E466</f>
        <v>120</v>
      </c>
    </row>
    <row r="3031">
      <c r="E3031" s="55">
        <f>F466</f>
        <v>11</v>
      </c>
    </row>
    <row r="3032">
      <c r="E3032" s="55">
        <f>G466</f>
        <v>7</v>
      </c>
    </row>
    <row r="3033">
      <c r="E3033" s="55">
        <f>H466</f>
        <v>2010</v>
      </c>
    </row>
    <row r="3034">
      <c r="E3034" s="55" t="str">
        <f>I466</f>
        <v>h</v>
      </c>
    </row>
    <row r="3035">
      <c r="E3035" s="55" t="str">
        <f>J466</f>
        <v>a427</v>
      </c>
    </row>
    <row r="3036">
      <c r="E3036" s="55">
        <f>E467</f>
        <v>107</v>
      </c>
    </row>
    <row r="3037">
      <c r="E3037" s="55">
        <f>F467</f>
        <v>24</v>
      </c>
    </row>
    <row r="3038">
      <c r="E3038" s="55">
        <f>G467</f>
        <v>11</v>
      </c>
    </row>
    <row r="3039">
      <c r="E3039" s="55">
        <f>H467</f>
        <v>2014</v>
      </c>
    </row>
    <row r="3040">
      <c r="E3040" s="55" t="str">
        <f>I467</f>
        <v>m</v>
      </c>
    </row>
    <row r="3041">
      <c r="E3041" s="55" t="str">
        <f>J467</f>
        <v>a428</v>
      </c>
    </row>
    <row r="3042">
      <c r="E3042" s="55">
        <f>E468</f>
        <v>102</v>
      </c>
    </row>
    <row r="3043">
      <c r="E3043" s="55">
        <f>F468</f>
        <v>19</v>
      </c>
    </row>
    <row r="3044">
      <c r="E3044" s="55">
        <f>G468</f>
        <v>6</v>
      </c>
    </row>
    <row r="3045">
      <c r="E3045" s="55">
        <f>H468</f>
        <v>2007</v>
      </c>
    </row>
    <row r="3046">
      <c r="E3046" s="55" t="str">
        <f>I468</f>
        <v>h</v>
      </c>
    </row>
    <row r="3047">
      <c r="E3047" s="55" t="str">
        <f>J468</f>
        <v>a429</v>
      </c>
    </row>
    <row r="3048">
      <c r="E3048" s="55">
        <f>E469</f>
        <v>108</v>
      </c>
    </row>
    <row r="3049">
      <c r="E3049" s="55">
        <f>F469</f>
        <v>2</v>
      </c>
    </row>
    <row r="3050">
      <c r="E3050" s="55">
        <f>G469</f>
        <v>7</v>
      </c>
    </row>
    <row r="3051">
      <c r="E3051" s="55">
        <f>H469</f>
        <v>2009</v>
      </c>
    </row>
    <row r="3052">
      <c r="E3052" s="55" t="str">
        <f>I469</f>
        <v>m</v>
      </c>
    </row>
    <row r="3053">
      <c r="E3053" s="55" t="str">
        <f>J469</f>
        <v>a430</v>
      </c>
    </row>
    <row r="3054">
      <c r="E3054" s="55">
        <f>E470</f>
        <v>119</v>
      </c>
    </row>
    <row r="3055">
      <c r="E3055" s="55">
        <f>F470</f>
        <v>28</v>
      </c>
    </row>
    <row r="3056">
      <c r="E3056" s="55">
        <f>G470</f>
        <v>7</v>
      </c>
    </row>
    <row r="3057">
      <c r="E3057" s="55">
        <f>H470</f>
        <v>2012</v>
      </c>
    </row>
    <row r="3058">
      <c r="E3058" s="55" t="str">
        <f>I470</f>
        <v>h</v>
      </c>
    </row>
    <row r="3059">
      <c r="E3059" s="55" t="str">
        <f>J470</f>
        <v>a431</v>
      </c>
    </row>
  </sheetData>
  <mergeCells count="1">
    <mergeCell ref="F38:H38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4.0"/>
    <col customWidth="1" min="4" max="4" width="14.38"/>
    <col customWidth="1" min="11" max="11" width="14.0"/>
    <col customWidth="1" min="13" max="33" width="14.13"/>
    <col customWidth="1" min="34" max="34" width="14.38"/>
    <col customWidth="1" min="35" max="35" width="15.88"/>
    <col customWidth="1" min="37" max="37" width="13.25"/>
    <col customWidth="1" min="39" max="39" width="13.25"/>
    <col customWidth="1" min="45" max="45" width="14.0"/>
  </cols>
  <sheetData>
    <row r="1">
      <c r="A1" s="6" t="s">
        <v>512</v>
      </c>
    </row>
    <row r="22">
      <c r="C22" s="9" t="s">
        <v>513</v>
      </c>
      <c r="K22" s="9" t="s">
        <v>514</v>
      </c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 t="s">
        <v>515</v>
      </c>
      <c r="AS22" s="9" t="s">
        <v>516</v>
      </c>
    </row>
    <row r="23">
      <c r="C23" s="56" t="s">
        <v>515</v>
      </c>
      <c r="D23" s="56" t="s">
        <v>517</v>
      </c>
      <c r="E23" s="56" t="s">
        <v>518</v>
      </c>
      <c r="F23" s="56" t="s">
        <v>519</v>
      </c>
      <c r="G23" s="56" t="s">
        <v>520</v>
      </c>
      <c r="K23" s="56" t="s">
        <v>515</v>
      </c>
      <c r="L23" s="57" t="s">
        <v>70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3"/>
      <c r="AI23" s="56" t="s">
        <v>521</v>
      </c>
      <c r="AS23" s="56" t="s">
        <v>515</v>
      </c>
      <c r="AT23" s="56" t="s">
        <v>517</v>
      </c>
      <c r="AU23" s="56" t="s">
        <v>518</v>
      </c>
      <c r="AV23" s="56" t="s">
        <v>519</v>
      </c>
      <c r="AW23" s="56" t="s">
        <v>520</v>
      </c>
    </row>
    <row r="24">
      <c r="B24" s="12" t="s">
        <v>12</v>
      </c>
      <c r="C24" s="58" t="s">
        <v>522</v>
      </c>
      <c r="D24" s="58" t="s">
        <v>523</v>
      </c>
      <c r="E24" s="58" t="s">
        <v>524</v>
      </c>
      <c r="F24" s="58" t="s">
        <v>525</v>
      </c>
      <c r="G24" s="58" t="s">
        <v>526</v>
      </c>
      <c r="J24" s="12" t="s">
        <v>12</v>
      </c>
      <c r="K24" s="59" t="s">
        <v>522</v>
      </c>
      <c r="L24" s="59" t="s">
        <v>1</v>
      </c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 t="s">
        <v>2</v>
      </c>
      <c r="AH24" s="59" t="s">
        <v>3</v>
      </c>
      <c r="AI24" s="59" t="s">
        <v>527</v>
      </c>
      <c r="AR24" s="12" t="s">
        <v>12</v>
      </c>
      <c r="AS24" s="58" t="s">
        <v>522</v>
      </c>
      <c r="AT24" s="58" t="s">
        <v>523</v>
      </c>
      <c r="AU24" s="58" t="s">
        <v>524</v>
      </c>
      <c r="AV24" s="58" t="s">
        <v>525</v>
      </c>
      <c r="AW24" s="58" t="s">
        <v>526</v>
      </c>
    </row>
    <row r="25">
      <c r="B25" s="6">
        <v>0.0</v>
      </c>
      <c r="C25" s="60">
        <v>1.0</v>
      </c>
      <c r="D25" s="60" t="s">
        <v>528</v>
      </c>
      <c r="E25" s="60" t="s">
        <v>529</v>
      </c>
      <c r="F25" s="60">
        <v>1.0</v>
      </c>
      <c r="G25" s="60">
        <v>1.0</v>
      </c>
      <c r="J25" s="6">
        <v>0.0</v>
      </c>
      <c r="K25" s="54">
        <v>18.0</v>
      </c>
      <c r="L25" s="54">
        <v>3.0</v>
      </c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  <c r="AE25" s="54"/>
      <c r="AF25" s="54"/>
      <c r="AG25" s="54">
        <v>4.0</v>
      </c>
      <c r="AH25" s="54">
        <v>2016.0</v>
      </c>
      <c r="AI25" s="54">
        <v>6.0</v>
      </c>
      <c r="AR25" s="6">
        <v>0.0</v>
      </c>
      <c r="AS25" s="60" t="str">
        <f t="shared" ref="AS25:AV25" si="1">IF(AT25&lt;&gt;"",C25,"")</f>
        <v/>
      </c>
      <c r="AT25" s="60" t="str">
        <f t="shared" si="1"/>
        <v/>
      </c>
      <c r="AU25" s="60" t="str">
        <f t="shared" si="1"/>
        <v/>
      </c>
      <c r="AV25" s="60" t="str">
        <f t="shared" si="1"/>
        <v/>
      </c>
      <c r="AW25" s="60" t="str">
        <f t="shared" ref="AW25:AW74" si="3">IF(COUNTIFS($K$25:$K$74,C25,$AH$25:$AH$74,"&gt;=2016")&gt;0,"",G25)</f>
        <v/>
      </c>
    </row>
    <row r="26">
      <c r="B26" s="6">
        <v>1.0</v>
      </c>
      <c r="C26" s="60">
        <v>2.0</v>
      </c>
      <c r="D26" s="60" t="s">
        <v>530</v>
      </c>
      <c r="E26" s="60" t="s">
        <v>531</v>
      </c>
      <c r="F26" s="60">
        <v>10.0</v>
      </c>
      <c r="G26" s="60">
        <v>1.0</v>
      </c>
      <c r="J26" s="6">
        <v>1.0</v>
      </c>
      <c r="K26" s="54">
        <v>9.0</v>
      </c>
      <c r="L26" s="54">
        <v>3.0</v>
      </c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  <c r="AE26" s="54"/>
      <c r="AF26" s="54"/>
      <c r="AG26" s="54">
        <v>2.0</v>
      </c>
      <c r="AH26" s="54">
        <v>2023.0</v>
      </c>
      <c r="AI26" s="54">
        <v>9.0</v>
      </c>
      <c r="AR26" s="6">
        <v>1.0</v>
      </c>
      <c r="AS26" s="60">
        <f t="shared" ref="AS26:AV26" si="2">IF(AT26&lt;&gt;"",C26,"")</f>
        <v>2</v>
      </c>
      <c r="AT26" s="60" t="str">
        <f t="shared" si="2"/>
        <v>aaa2</v>
      </c>
      <c r="AU26" s="60" t="str">
        <f t="shared" si="2"/>
        <v>bb2</v>
      </c>
      <c r="AV26" s="60">
        <f t="shared" si="2"/>
        <v>10</v>
      </c>
      <c r="AW26" s="60">
        <f t="shared" si="3"/>
        <v>1</v>
      </c>
    </row>
    <row r="27">
      <c r="B27" s="6">
        <v>2.0</v>
      </c>
      <c r="C27" s="60">
        <v>3.0</v>
      </c>
      <c r="D27" s="60" t="s">
        <v>532</v>
      </c>
      <c r="E27" s="60" t="s">
        <v>533</v>
      </c>
      <c r="F27" s="60">
        <v>9.0</v>
      </c>
      <c r="G27" s="60">
        <v>1.0</v>
      </c>
      <c r="J27" s="6">
        <v>2.0</v>
      </c>
      <c r="K27" s="54">
        <v>20.0</v>
      </c>
      <c r="L27" s="54">
        <v>4.0</v>
      </c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  <c r="AE27" s="54"/>
      <c r="AF27" s="54"/>
      <c r="AG27" s="54">
        <v>3.0</v>
      </c>
      <c r="AH27" s="54">
        <v>2009.0</v>
      </c>
      <c r="AI27" s="54">
        <v>3.0</v>
      </c>
      <c r="AR27" s="6">
        <v>2.0</v>
      </c>
      <c r="AS27" s="60" t="str">
        <f t="shared" ref="AS27:AV27" si="4">IF(AT27&lt;&gt;"",C27,"")</f>
        <v/>
      </c>
      <c r="AT27" s="60" t="str">
        <f t="shared" si="4"/>
        <v/>
      </c>
      <c r="AU27" s="60" t="str">
        <f t="shared" si="4"/>
        <v/>
      </c>
      <c r="AV27" s="60" t="str">
        <f t="shared" si="4"/>
        <v/>
      </c>
      <c r="AW27" s="60" t="str">
        <f t="shared" si="3"/>
        <v/>
      </c>
    </row>
    <row r="28">
      <c r="B28" s="6">
        <v>3.0</v>
      </c>
      <c r="C28" s="60">
        <v>4.0</v>
      </c>
      <c r="D28" s="60" t="s">
        <v>534</v>
      </c>
      <c r="E28" s="60" t="s">
        <v>535</v>
      </c>
      <c r="F28" s="60">
        <v>3.0</v>
      </c>
      <c r="G28" s="60">
        <v>1.0</v>
      </c>
      <c r="J28" s="6">
        <v>3.0</v>
      </c>
      <c r="K28" s="54">
        <v>42.0</v>
      </c>
      <c r="L28" s="54">
        <v>4.0</v>
      </c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54">
        <v>2.0</v>
      </c>
      <c r="AH28" s="54">
        <v>2016.0</v>
      </c>
      <c r="AI28" s="54">
        <v>10.0</v>
      </c>
      <c r="AR28" s="6">
        <v>3.0</v>
      </c>
      <c r="AS28" s="60" t="str">
        <f t="shared" ref="AS28:AV28" si="5">IF(AT28&lt;&gt;"",C28,"")</f>
        <v/>
      </c>
      <c r="AT28" s="60" t="str">
        <f t="shared" si="5"/>
        <v/>
      </c>
      <c r="AU28" s="60" t="str">
        <f t="shared" si="5"/>
        <v/>
      </c>
      <c r="AV28" s="60" t="str">
        <f t="shared" si="5"/>
        <v/>
      </c>
      <c r="AW28" s="60" t="str">
        <f t="shared" si="3"/>
        <v/>
      </c>
    </row>
    <row r="29">
      <c r="B29" s="6">
        <v>4.0</v>
      </c>
      <c r="C29" s="60">
        <v>5.0</v>
      </c>
      <c r="D29" s="60" t="s">
        <v>536</v>
      </c>
      <c r="E29" s="60" t="s">
        <v>537</v>
      </c>
      <c r="F29" s="60">
        <v>3.0</v>
      </c>
      <c r="G29" s="60">
        <v>1.0</v>
      </c>
      <c r="J29" s="6">
        <v>4.0</v>
      </c>
      <c r="K29" s="54">
        <v>23.0</v>
      </c>
      <c r="L29" s="54">
        <v>4.0</v>
      </c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>
        <v>2.0</v>
      </c>
      <c r="AH29" s="54">
        <v>2012.0</v>
      </c>
      <c r="AI29" s="54">
        <v>9.0</v>
      </c>
      <c r="AR29" s="6">
        <v>4.0</v>
      </c>
      <c r="AS29" s="60">
        <f t="shared" ref="AS29:AV29" si="6">IF(AT29&lt;&gt;"",C29,"")</f>
        <v>5</v>
      </c>
      <c r="AT29" s="60" t="str">
        <f t="shared" si="6"/>
        <v>aaa5</v>
      </c>
      <c r="AU29" s="60" t="str">
        <f t="shared" si="6"/>
        <v>bb5</v>
      </c>
      <c r="AV29" s="60">
        <f t="shared" si="6"/>
        <v>3</v>
      </c>
      <c r="AW29" s="60">
        <f t="shared" si="3"/>
        <v>1</v>
      </c>
    </row>
    <row r="30">
      <c r="B30" s="6">
        <v>5.0</v>
      </c>
      <c r="C30" s="60">
        <v>6.0</v>
      </c>
      <c r="D30" s="60" t="s">
        <v>538</v>
      </c>
      <c r="E30" s="60" t="s">
        <v>539</v>
      </c>
      <c r="F30" s="60">
        <v>5.0</v>
      </c>
      <c r="G30" s="60">
        <v>1.0</v>
      </c>
      <c r="J30" s="6">
        <v>5.0</v>
      </c>
      <c r="K30" s="54">
        <v>14.0</v>
      </c>
      <c r="L30" s="54">
        <v>4.0</v>
      </c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  <c r="AE30" s="54"/>
      <c r="AF30" s="54"/>
      <c r="AG30" s="54">
        <v>4.0</v>
      </c>
      <c r="AH30" s="54">
        <v>2016.0</v>
      </c>
      <c r="AI30" s="54">
        <v>8.0</v>
      </c>
      <c r="AR30" s="6">
        <v>5.0</v>
      </c>
      <c r="AS30" s="60">
        <f t="shared" ref="AS30:AV30" si="7">IF(AT30&lt;&gt;"",C30,"")</f>
        <v>6</v>
      </c>
      <c r="AT30" s="60" t="str">
        <f t="shared" si="7"/>
        <v>aaa6</v>
      </c>
      <c r="AU30" s="60" t="str">
        <f t="shared" si="7"/>
        <v>bb6</v>
      </c>
      <c r="AV30" s="60">
        <f t="shared" si="7"/>
        <v>5</v>
      </c>
      <c r="AW30" s="60">
        <f t="shared" si="3"/>
        <v>1</v>
      </c>
    </row>
    <row r="31">
      <c r="B31" s="6">
        <v>6.0</v>
      </c>
      <c r="C31" s="60">
        <v>7.0</v>
      </c>
      <c r="D31" s="60" t="s">
        <v>540</v>
      </c>
      <c r="E31" s="60" t="s">
        <v>541</v>
      </c>
      <c r="F31" s="60">
        <v>4.0</v>
      </c>
      <c r="G31" s="60">
        <v>1.0</v>
      </c>
      <c r="J31" s="6">
        <v>6.0</v>
      </c>
      <c r="K31" s="54">
        <v>17.0</v>
      </c>
      <c r="L31" s="54">
        <v>2.0</v>
      </c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  <c r="AE31" s="54"/>
      <c r="AF31" s="54"/>
      <c r="AG31" s="54">
        <v>1.0</v>
      </c>
      <c r="AH31" s="54">
        <v>2016.0</v>
      </c>
      <c r="AI31" s="54">
        <v>10.0</v>
      </c>
      <c r="AR31" s="6">
        <v>6.0</v>
      </c>
      <c r="AS31" s="60">
        <f t="shared" ref="AS31:AV31" si="8">IF(AT31&lt;&gt;"",C31,"")</f>
        <v>7</v>
      </c>
      <c r="AT31" s="60" t="str">
        <f t="shared" si="8"/>
        <v>aaa7</v>
      </c>
      <c r="AU31" s="60" t="str">
        <f t="shared" si="8"/>
        <v>bb7</v>
      </c>
      <c r="AV31" s="60">
        <f t="shared" si="8"/>
        <v>4</v>
      </c>
      <c r="AW31" s="60">
        <f t="shared" si="3"/>
        <v>1</v>
      </c>
    </row>
    <row r="32">
      <c r="B32" s="6">
        <v>7.0</v>
      </c>
      <c r="C32" s="60">
        <v>8.0</v>
      </c>
      <c r="D32" s="60" t="s">
        <v>542</v>
      </c>
      <c r="E32" s="60" t="s">
        <v>543</v>
      </c>
      <c r="F32" s="60">
        <v>9.0</v>
      </c>
      <c r="G32" s="60">
        <v>1.0</v>
      </c>
      <c r="J32" s="6">
        <v>7.0</v>
      </c>
      <c r="K32" s="54">
        <v>14.0</v>
      </c>
      <c r="L32" s="54">
        <v>3.0</v>
      </c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G32" s="54">
        <v>1.0</v>
      </c>
      <c r="AH32" s="54">
        <v>2016.0</v>
      </c>
      <c r="AI32" s="54">
        <v>4.0</v>
      </c>
      <c r="AR32" s="6">
        <v>7.0</v>
      </c>
      <c r="AS32" s="60">
        <f t="shared" ref="AS32:AV32" si="9">IF(AT32&lt;&gt;"",C32,"")</f>
        <v>8</v>
      </c>
      <c r="AT32" s="60" t="str">
        <f t="shared" si="9"/>
        <v>aaa8</v>
      </c>
      <c r="AU32" s="60" t="str">
        <f t="shared" si="9"/>
        <v>bb8</v>
      </c>
      <c r="AV32" s="60">
        <f t="shared" si="9"/>
        <v>9</v>
      </c>
      <c r="AW32" s="60">
        <f t="shared" si="3"/>
        <v>1</v>
      </c>
    </row>
    <row r="33">
      <c r="B33" s="6">
        <v>8.0</v>
      </c>
      <c r="C33" s="60">
        <v>9.0</v>
      </c>
      <c r="D33" s="60" t="s">
        <v>544</v>
      </c>
      <c r="E33" s="60" t="s">
        <v>545</v>
      </c>
      <c r="F33" s="60">
        <v>2.0</v>
      </c>
      <c r="G33" s="60">
        <v>1.0</v>
      </c>
      <c r="J33" s="6">
        <v>8.0</v>
      </c>
      <c r="K33" s="54">
        <v>4.0</v>
      </c>
      <c r="L33" s="54">
        <v>1.0</v>
      </c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>
        <v>1.0</v>
      </c>
      <c r="AH33" s="54">
        <v>2002.0</v>
      </c>
      <c r="AI33" s="54">
        <v>5.0</v>
      </c>
      <c r="AR33" s="6">
        <v>8.0</v>
      </c>
      <c r="AS33" s="60" t="str">
        <f t="shared" ref="AS33:AV33" si="10">IF(AT33&lt;&gt;"",C33,"")</f>
        <v/>
      </c>
      <c r="AT33" s="60" t="str">
        <f t="shared" si="10"/>
        <v/>
      </c>
      <c r="AU33" s="60" t="str">
        <f t="shared" si="10"/>
        <v/>
      </c>
      <c r="AV33" s="60" t="str">
        <f t="shared" si="10"/>
        <v/>
      </c>
      <c r="AW33" s="60" t="str">
        <f t="shared" si="3"/>
        <v/>
      </c>
    </row>
    <row r="34">
      <c r="B34" s="6">
        <v>9.0</v>
      </c>
      <c r="C34" s="60">
        <v>10.0</v>
      </c>
      <c r="D34" s="60" t="s">
        <v>546</v>
      </c>
      <c r="E34" s="60" t="s">
        <v>547</v>
      </c>
      <c r="F34" s="60">
        <v>9.0</v>
      </c>
      <c r="G34" s="60">
        <v>1.0</v>
      </c>
      <c r="J34" s="6">
        <v>9.0</v>
      </c>
      <c r="K34" s="54">
        <v>14.0</v>
      </c>
      <c r="L34" s="54">
        <v>4.0</v>
      </c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  <c r="AE34" s="54"/>
      <c r="AF34" s="54"/>
      <c r="AG34" s="54">
        <v>4.0</v>
      </c>
      <c r="AH34" s="54">
        <v>2019.0</v>
      </c>
      <c r="AI34" s="54">
        <v>5.0</v>
      </c>
      <c r="AR34" s="6">
        <v>9.0</v>
      </c>
      <c r="AS34" s="60">
        <f t="shared" ref="AS34:AV34" si="11">IF(AT34&lt;&gt;"",C34,"")</f>
        <v>10</v>
      </c>
      <c r="AT34" s="60" t="str">
        <f t="shared" si="11"/>
        <v>aaa10</v>
      </c>
      <c r="AU34" s="60" t="str">
        <f t="shared" si="11"/>
        <v>bb10</v>
      </c>
      <c r="AV34" s="60">
        <f t="shared" si="11"/>
        <v>9</v>
      </c>
      <c r="AW34" s="60">
        <f t="shared" si="3"/>
        <v>1</v>
      </c>
    </row>
    <row r="35">
      <c r="B35" s="6">
        <v>10.0</v>
      </c>
      <c r="C35" s="60">
        <v>11.0</v>
      </c>
      <c r="D35" s="60" t="s">
        <v>548</v>
      </c>
      <c r="E35" s="60" t="s">
        <v>549</v>
      </c>
      <c r="F35" s="60">
        <v>3.0</v>
      </c>
      <c r="G35" s="60">
        <v>1.0</v>
      </c>
      <c r="J35" s="6">
        <v>10.0</v>
      </c>
      <c r="K35" s="54">
        <v>34.0</v>
      </c>
      <c r="L35" s="54">
        <v>5.0</v>
      </c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54">
        <v>2.0</v>
      </c>
      <c r="AH35" s="54">
        <v>2016.0</v>
      </c>
      <c r="AI35" s="54">
        <v>1.0</v>
      </c>
      <c r="AR35" s="6">
        <v>10.0</v>
      </c>
      <c r="AS35" s="60">
        <f t="shared" ref="AS35:AV35" si="12">IF(AT35&lt;&gt;"",C35,"")</f>
        <v>11</v>
      </c>
      <c r="AT35" s="60" t="str">
        <f t="shared" si="12"/>
        <v>aaa11</v>
      </c>
      <c r="AU35" s="60" t="str">
        <f t="shared" si="12"/>
        <v>bb11</v>
      </c>
      <c r="AV35" s="60">
        <f t="shared" si="12"/>
        <v>3</v>
      </c>
      <c r="AW35" s="60">
        <f t="shared" si="3"/>
        <v>1</v>
      </c>
    </row>
    <row r="36">
      <c r="B36" s="6">
        <v>11.0</v>
      </c>
      <c r="C36" s="60">
        <v>12.0</v>
      </c>
      <c r="D36" s="60" t="s">
        <v>550</v>
      </c>
      <c r="E36" s="60" t="s">
        <v>551</v>
      </c>
      <c r="F36" s="60">
        <v>5.0</v>
      </c>
      <c r="G36" s="60">
        <v>1.0</v>
      </c>
      <c r="J36" s="6">
        <v>11.0</v>
      </c>
      <c r="K36" s="54">
        <v>23.0</v>
      </c>
      <c r="L36" s="54">
        <v>3.0</v>
      </c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>
        <v>1.0</v>
      </c>
      <c r="AH36" s="54">
        <v>2004.0</v>
      </c>
      <c r="AI36" s="54">
        <v>3.0</v>
      </c>
      <c r="AR36" s="6">
        <v>11.0</v>
      </c>
      <c r="AS36" s="60" t="str">
        <f t="shared" ref="AS36:AV36" si="13">IF(AT36&lt;&gt;"",C36,"")</f>
        <v/>
      </c>
      <c r="AT36" s="60" t="str">
        <f t="shared" si="13"/>
        <v/>
      </c>
      <c r="AU36" s="60" t="str">
        <f t="shared" si="13"/>
        <v/>
      </c>
      <c r="AV36" s="60" t="str">
        <f t="shared" si="13"/>
        <v/>
      </c>
      <c r="AW36" s="60" t="str">
        <f t="shared" si="3"/>
        <v/>
      </c>
    </row>
    <row r="37">
      <c r="B37" s="6">
        <v>12.0</v>
      </c>
      <c r="C37" s="60">
        <v>13.0</v>
      </c>
      <c r="D37" s="60" t="s">
        <v>552</v>
      </c>
      <c r="E37" s="60" t="s">
        <v>553</v>
      </c>
      <c r="F37" s="60">
        <v>8.0</v>
      </c>
      <c r="G37" s="60">
        <v>1.0</v>
      </c>
      <c r="J37" s="6">
        <v>12.0</v>
      </c>
      <c r="K37" s="54">
        <v>9.0</v>
      </c>
      <c r="L37" s="54">
        <v>1.0</v>
      </c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>
        <v>2.0</v>
      </c>
      <c r="AH37" s="54">
        <v>2011.0</v>
      </c>
      <c r="AI37" s="54">
        <v>7.0</v>
      </c>
      <c r="AR37" s="6">
        <v>12.0</v>
      </c>
      <c r="AS37" s="60" t="str">
        <f t="shared" ref="AS37:AV37" si="14">IF(AT37&lt;&gt;"",C37,"")</f>
        <v/>
      </c>
      <c r="AT37" s="60" t="str">
        <f t="shared" si="14"/>
        <v/>
      </c>
      <c r="AU37" s="60" t="str">
        <f t="shared" si="14"/>
        <v/>
      </c>
      <c r="AV37" s="60" t="str">
        <f t="shared" si="14"/>
        <v/>
      </c>
      <c r="AW37" s="60" t="str">
        <f t="shared" si="3"/>
        <v/>
      </c>
    </row>
    <row r="38">
      <c r="B38" s="6">
        <v>13.0</v>
      </c>
      <c r="C38" s="60">
        <v>14.0</v>
      </c>
      <c r="D38" s="60" t="s">
        <v>554</v>
      </c>
      <c r="E38" s="60" t="s">
        <v>555</v>
      </c>
      <c r="F38" s="60">
        <v>9.0</v>
      </c>
      <c r="G38" s="60">
        <v>1.0</v>
      </c>
      <c r="J38" s="6">
        <v>13.0</v>
      </c>
      <c r="K38" s="54">
        <v>12.0</v>
      </c>
      <c r="L38" s="54">
        <v>3.0</v>
      </c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>
        <v>4.0</v>
      </c>
      <c r="AH38" s="54">
        <v>2016.0</v>
      </c>
      <c r="AI38" s="54">
        <v>4.0</v>
      </c>
      <c r="AR38" s="6">
        <v>13.0</v>
      </c>
      <c r="AS38" s="60" t="str">
        <f t="shared" ref="AS38:AV38" si="15">IF(AT38&lt;&gt;"",C38,"")</f>
        <v/>
      </c>
      <c r="AT38" s="60" t="str">
        <f t="shared" si="15"/>
        <v/>
      </c>
      <c r="AU38" s="60" t="str">
        <f t="shared" si="15"/>
        <v/>
      </c>
      <c r="AV38" s="60" t="str">
        <f t="shared" si="15"/>
        <v/>
      </c>
      <c r="AW38" s="60" t="str">
        <f t="shared" si="3"/>
        <v/>
      </c>
    </row>
    <row r="39">
      <c r="B39" s="6">
        <v>14.0</v>
      </c>
      <c r="C39" s="60">
        <v>15.0</v>
      </c>
      <c r="D39" s="60" t="s">
        <v>556</v>
      </c>
      <c r="E39" s="60" t="s">
        <v>557</v>
      </c>
      <c r="F39" s="60">
        <v>4.0</v>
      </c>
      <c r="G39" s="60">
        <v>1.0</v>
      </c>
      <c r="J39" s="6">
        <v>14.0</v>
      </c>
      <c r="K39" s="54">
        <v>41.0</v>
      </c>
      <c r="L39" s="54">
        <v>5.0</v>
      </c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  <c r="AE39" s="54"/>
      <c r="AF39" s="54"/>
      <c r="AG39" s="54">
        <v>2.0</v>
      </c>
      <c r="AH39" s="54">
        <v>2017.0</v>
      </c>
      <c r="AI39" s="54">
        <v>2.0</v>
      </c>
      <c r="AR39" s="6">
        <v>14.0</v>
      </c>
      <c r="AS39" s="60" t="str">
        <f t="shared" ref="AS39:AV39" si="16">IF(AT39&lt;&gt;"",C39,"")</f>
        <v/>
      </c>
      <c r="AT39" s="60" t="str">
        <f t="shared" si="16"/>
        <v/>
      </c>
      <c r="AU39" s="60" t="str">
        <f t="shared" si="16"/>
        <v/>
      </c>
      <c r="AV39" s="60" t="str">
        <f t="shared" si="16"/>
        <v/>
      </c>
      <c r="AW39" s="60" t="str">
        <f t="shared" si="3"/>
        <v/>
      </c>
    </row>
    <row r="40">
      <c r="B40" s="6">
        <v>15.0</v>
      </c>
      <c r="C40" s="60">
        <v>16.0</v>
      </c>
      <c r="D40" s="60" t="s">
        <v>558</v>
      </c>
      <c r="E40" s="60" t="s">
        <v>559</v>
      </c>
      <c r="F40" s="60">
        <v>3.0</v>
      </c>
      <c r="G40" s="60">
        <v>1.0</v>
      </c>
      <c r="J40" s="6">
        <v>15.0</v>
      </c>
      <c r="K40" s="54">
        <v>28.0</v>
      </c>
      <c r="L40" s="54">
        <v>1.0</v>
      </c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>
        <v>1.0</v>
      </c>
      <c r="AH40" s="54">
        <v>2007.0</v>
      </c>
      <c r="AI40" s="54">
        <v>2.0</v>
      </c>
      <c r="AR40" s="6">
        <v>15.0</v>
      </c>
      <c r="AS40" s="60">
        <f t="shared" ref="AS40:AV40" si="17">IF(AT40&lt;&gt;"",C40,"")</f>
        <v>16</v>
      </c>
      <c r="AT40" s="60" t="str">
        <f t="shared" si="17"/>
        <v>aaa16</v>
      </c>
      <c r="AU40" s="60" t="str">
        <f t="shared" si="17"/>
        <v>bb16</v>
      </c>
      <c r="AV40" s="60">
        <f t="shared" si="17"/>
        <v>3</v>
      </c>
      <c r="AW40" s="60">
        <f t="shared" si="3"/>
        <v>1</v>
      </c>
    </row>
    <row r="41">
      <c r="B41" s="6">
        <v>16.0</v>
      </c>
      <c r="C41" s="60">
        <v>17.0</v>
      </c>
      <c r="D41" s="60" t="s">
        <v>560</v>
      </c>
      <c r="E41" s="60" t="s">
        <v>561</v>
      </c>
      <c r="F41" s="60">
        <v>4.0</v>
      </c>
      <c r="G41" s="60">
        <v>1.0</v>
      </c>
      <c r="J41" s="6">
        <v>16.0</v>
      </c>
      <c r="K41" s="54">
        <v>13.0</v>
      </c>
      <c r="L41" s="54">
        <v>5.0</v>
      </c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>
        <v>3.0</v>
      </c>
      <c r="AH41" s="54">
        <v>2016.0</v>
      </c>
      <c r="AI41" s="54">
        <v>3.0</v>
      </c>
      <c r="AR41" s="6">
        <v>16.0</v>
      </c>
      <c r="AS41" s="60" t="str">
        <f t="shared" ref="AS41:AV41" si="18">IF(AT41&lt;&gt;"",C41,"")</f>
        <v/>
      </c>
      <c r="AT41" s="60" t="str">
        <f t="shared" si="18"/>
        <v/>
      </c>
      <c r="AU41" s="60" t="str">
        <f t="shared" si="18"/>
        <v/>
      </c>
      <c r="AV41" s="60" t="str">
        <f t="shared" si="18"/>
        <v/>
      </c>
      <c r="AW41" s="60" t="str">
        <f t="shared" si="3"/>
        <v/>
      </c>
    </row>
    <row r="42">
      <c r="B42" s="6">
        <v>17.0</v>
      </c>
      <c r="C42" s="60">
        <v>18.0</v>
      </c>
      <c r="D42" s="60" t="s">
        <v>562</v>
      </c>
      <c r="E42" s="60" t="s">
        <v>563</v>
      </c>
      <c r="F42" s="60">
        <v>6.0</v>
      </c>
      <c r="G42" s="60">
        <v>1.0</v>
      </c>
      <c r="J42" s="6">
        <v>17.0</v>
      </c>
      <c r="K42" s="54">
        <v>50.0</v>
      </c>
      <c r="L42" s="54">
        <v>4.0</v>
      </c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>
        <v>2.0</v>
      </c>
      <c r="AH42" s="54">
        <v>2011.0</v>
      </c>
      <c r="AI42" s="54">
        <v>10.0</v>
      </c>
      <c r="AR42" s="6">
        <v>17.0</v>
      </c>
      <c r="AS42" s="60" t="str">
        <f t="shared" ref="AS42:AV42" si="19">IF(AT42&lt;&gt;"",C42,"")</f>
        <v/>
      </c>
      <c r="AT42" s="60" t="str">
        <f t="shared" si="19"/>
        <v/>
      </c>
      <c r="AU42" s="60" t="str">
        <f t="shared" si="19"/>
        <v/>
      </c>
      <c r="AV42" s="60" t="str">
        <f t="shared" si="19"/>
        <v/>
      </c>
      <c r="AW42" s="60" t="str">
        <f t="shared" si="3"/>
        <v/>
      </c>
    </row>
    <row r="43">
      <c r="B43" s="6">
        <v>18.0</v>
      </c>
      <c r="C43" s="60">
        <v>19.0</v>
      </c>
      <c r="D43" s="60" t="s">
        <v>564</v>
      </c>
      <c r="E43" s="60" t="s">
        <v>565</v>
      </c>
      <c r="F43" s="60">
        <v>3.0</v>
      </c>
      <c r="G43" s="60">
        <v>1.0</v>
      </c>
      <c r="J43" s="6">
        <v>18.0</v>
      </c>
      <c r="K43" s="54">
        <v>40.0</v>
      </c>
      <c r="L43" s="54">
        <v>1.0</v>
      </c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>
        <v>1.0</v>
      </c>
      <c r="AH43" s="54">
        <v>2004.0</v>
      </c>
      <c r="AI43" s="54">
        <v>3.0</v>
      </c>
      <c r="AR43" s="6">
        <v>18.0</v>
      </c>
      <c r="AS43" s="60">
        <f t="shared" ref="AS43:AV43" si="20">IF(AT43&lt;&gt;"",C43,"")</f>
        <v>19</v>
      </c>
      <c r="AT43" s="60" t="str">
        <f t="shared" si="20"/>
        <v>aaa19</v>
      </c>
      <c r="AU43" s="60" t="str">
        <f t="shared" si="20"/>
        <v>bb19</v>
      </c>
      <c r="AV43" s="60">
        <f t="shared" si="20"/>
        <v>3</v>
      </c>
      <c r="AW43" s="60">
        <f t="shared" si="3"/>
        <v>1</v>
      </c>
    </row>
    <row r="44">
      <c r="B44" s="6">
        <v>19.0</v>
      </c>
      <c r="C44" s="60">
        <v>20.0</v>
      </c>
      <c r="D44" s="60" t="s">
        <v>566</v>
      </c>
      <c r="E44" s="60" t="s">
        <v>567</v>
      </c>
      <c r="F44" s="60">
        <v>2.0</v>
      </c>
      <c r="G44" s="60">
        <v>1.0</v>
      </c>
      <c r="J44" s="6">
        <v>19.0</v>
      </c>
      <c r="K44" s="54">
        <v>43.0</v>
      </c>
      <c r="L44" s="54">
        <v>1.0</v>
      </c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>
        <v>1.0</v>
      </c>
      <c r="AH44" s="54">
        <v>2016.0</v>
      </c>
      <c r="AI44" s="54">
        <v>2.0</v>
      </c>
      <c r="AR44" s="6">
        <v>19.0</v>
      </c>
      <c r="AS44" s="60">
        <f t="shared" ref="AS44:AV44" si="21">IF(AT44&lt;&gt;"",C44,"")</f>
        <v>20</v>
      </c>
      <c r="AT44" s="60" t="str">
        <f t="shared" si="21"/>
        <v>aaa20</v>
      </c>
      <c r="AU44" s="60" t="str">
        <f t="shared" si="21"/>
        <v>bb20</v>
      </c>
      <c r="AV44" s="60">
        <f t="shared" si="21"/>
        <v>2</v>
      </c>
      <c r="AW44" s="60">
        <f t="shared" si="3"/>
        <v>1</v>
      </c>
    </row>
    <row r="45">
      <c r="B45" s="6">
        <v>20.0</v>
      </c>
      <c r="C45" s="60">
        <v>21.0</v>
      </c>
      <c r="D45" s="60" t="s">
        <v>568</v>
      </c>
      <c r="E45" s="60" t="s">
        <v>569</v>
      </c>
      <c r="F45" s="60">
        <v>1.0</v>
      </c>
      <c r="G45" s="60">
        <v>1.0</v>
      </c>
      <c r="J45" s="6">
        <v>20.0</v>
      </c>
      <c r="K45" s="54">
        <v>44.0</v>
      </c>
      <c r="L45" s="54">
        <v>2.0</v>
      </c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>
        <v>4.0</v>
      </c>
      <c r="AH45" s="54">
        <v>2009.0</v>
      </c>
      <c r="AI45" s="54">
        <v>10.0</v>
      </c>
      <c r="AR45" s="6">
        <v>20.0</v>
      </c>
      <c r="AS45" s="60">
        <f t="shared" ref="AS45:AV45" si="22">IF(AT45&lt;&gt;"",C45,"")</f>
        <v>21</v>
      </c>
      <c r="AT45" s="60" t="str">
        <f t="shared" si="22"/>
        <v>aaa21</v>
      </c>
      <c r="AU45" s="60" t="str">
        <f t="shared" si="22"/>
        <v>bb21</v>
      </c>
      <c r="AV45" s="60">
        <f t="shared" si="22"/>
        <v>1</v>
      </c>
      <c r="AW45" s="60">
        <f t="shared" si="3"/>
        <v>1</v>
      </c>
    </row>
    <row r="46">
      <c r="B46" s="6">
        <v>21.0</v>
      </c>
      <c r="C46" s="60">
        <v>22.0</v>
      </c>
      <c r="D46" s="60" t="s">
        <v>570</v>
      </c>
      <c r="E46" s="60" t="s">
        <v>571</v>
      </c>
      <c r="F46" s="60">
        <v>6.0</v>
      </c>
      <c r="G46" s="60">
        <v>1.0</v>
      </c>
      <c r="J46" s="6">
        <v>21.0</v>
      </c>
      <c r="K46" s="54">
        <v>3.0</v>
      </c>
      <c r="L46" s="54">
        <v>5.0</v>
      </c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  <c r="AG46" s="54">
        <v>1.0</v>
      </c>
      <c r="AH46" s="54">
        <v>2016.0</v>
      </c>
      <c r="AI46" s="54">
        <v>9.0</v>
      </c>
      <c r="AR46" s="6">
        <v>21.0</v>
      </c>
      <c r="AS46" s="60" t="str">
        <f t="shared" ref="AS46:AV46" si="23">IF(AT46&lt;&gt;"",C46,"")</f>
        <v/>
      </c>
      <c r="AT46" s="60" t="str">
        <f t="shared" si="23"/>
        <v/>
      </c>
      <c r="AU46" s="60" t="str">
        <f t="shared" si="23"/>
        <v/>
      </c>
      <c r="AV46" s="60" t="str">
        <f t="shared" si="23"/>
        <v/>
      </c>
      <c r="AW46" s="60" t="str">
        <f t="shared" si="3"/>
        <v/>
      </c>
    </row>
    <row r="47">
      <c r="B47" s="6">
        <v>22.0</v>
      </c>
      <c r="C47" s="60">
        <v>23.0</v>
      </c>
      <c r="D47" s="60" t="s">
        <v>572</v>
      </c>
      <c r="E47" s="60" t="s">
        <v>573</v>
      </c>
      <c r="F47" s="60">
        <v>3.0</v>
      </c>
      <c r="G47" s="60">
        <v>1.0</v>
      </c>
      <c r="J47" s="6">
        <v>22.0</v>
      </c>
      <c r="K47" s="54">
        <v>41.0</v>
      </c>
      <c r="L47" s="54">
        <v>2.0</v>
      </c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54">
        <v>1.0</v>
      </c>
      <c r="AH47" s="54">
        <v>2017.0</v>
      </c>
      <c r="AI47" s="54">
        <v>2.0</v>
      </c>
      <c r="AR47" s="6">
        <v>22.0</v>
      </c>
      <c r="AS47" s="60">
        <f t="shared" ref="AS47:AV47" si="24">IF(AT47&lt;&gt;"",C47,"")</f>
        <v>23</v>
      </c>
      <c r="AT47" s="60" t="str">
        <f t="shared" si="24"/>
        <v>aaa23</v>
      </c>
      <c r="AU47" s="60" t="str">
        <f t="shared" si="24"/>
        <v>bb23</v>
      </c>
      <c r="AV47" s="60">
        <f t="shared" si="24"/>
        <v>3</v>
      </c>
      <c r="AW47" s="60">
        <f t="shared" si="3"/>
        <v>1</v>
      </c>
    </row>
    <row r="48">
      <c r="B48" s="6">
        <v>23.0</v>
      </c>
      <c r="C48" s="60">
        <v>24.0</v>
      </c>
      <c r="D48" s="60" t="s">
        <v>574</v>
      </c>
      <c r="E48" s="60" t="s">
        <v>575</v>
      </c>
      <c r="F48" s="60">
        <v>1.0</v>
      </c>
      <c r="G48" s="60">
        <v>1.0</v>
      </c>
      <c r="J48" s="6">
        <v>23.0</v>
      </c>
      <c r="K48" s="54">
        <v>25.0</v>
      </c>
      <c r="L48" s="54">
        <v>1.0</v>
      </c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  <c r="AF48" s="54"/>
      <c r="AG48" s="54">
        <v>4.0</v>
      </c>
      <c r="AH48" s="54">
        <v>2016.0</v>
      </c>
      <c r="AI48" s="54">
        <v>4.0</v>
      </c>
      <c r="AR48" s="6">
        <v>23.0</v>
      </c>
      <c r="AS48" s="60">
        <f t="shared" ref="AS48:AV48" si="25">IF(AT48&lt;&gt;"",C48,"")</f>
        <v>24</v>
      </c>
      <c r="AT48" s="60" t="str">
        <f t="shared" si="25"/>
        <v>aaa24</v>
      </c>
      <c r="AU48" s="60" t="str">
        <f t="shared" si="25"/>
        <v>bb24</v>
      </c>
      <c r="AV48" s="60">
        <f t="shared" si="25"/>
        <v>1</v>
      </c>
      <c r="AW48" s="60">
        <f t="shared" si="3"/>
        <v>1</v>
      </c>
    </row>
    <row r="49">
      <c r="B49" s="6">
        <v>24.0</v>
      </c>
      <c r="C49" s="60">
        <v>25.0</v>
      </c>
      <c r="D49" s="60" t="s">
        <v>576</v>
      </c>
      <c r="E49" s="60" t="s">
        <v>577</v>
      </c>
      <c r="F49" s="60">
        <v>6.0</v>
      </c>
      <c r="G49" s="60">
        <v>1.0</v>
      </c>
      <c r="J49" s="6">
        <v>24.0</v>
      </c>
      <c r="K49" s="54">
        <v>17.0</v>
      </c>
      <c r="L49" s="54">
        <v>2.0</v>
      </c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>
        <v>3.0</v>
      </c>
      <c r="AH49" s="54">
        <v>2020.0</v>
      </c>
      <c r="AI49" s="54">
        <v>1.0</v>
      </c>
      <c r="AR49" s="6">
        <v>24.0</v>
      </c>
      <c r="AS49" s="60" t="str">
        <f t="shared" ref="AS49:AV49" si="26">IF(AT49&lt;&gt;"",C49,"")</f>
        <v/>
      </c>
      <c r="AT49" s="60" t="str">
        <f t="shared" si="26"/>
        <v/>
      </c>
      <c r="AU49" s="60" t="str">
        <f t="shared" si="26"/>
        <v/>
      </c>
      <c r="AV49" s="60" t="str">
        <f t="shared" si="26"/>
        <v/>
      </c>
      <c r="AW49" s="60" t="str">
        <f t="shared" si="3"/>
        <v/>
      </c>
    </row>
    <row r="50">
      <c r="B50" s="6">
        <v>25.0</v>
      </c>
      <c r="C50" s="60">
        <v>26.0</v>
      </c>
      <c r="D50" s="60" t="s">
        <v>578</v>
      </c>
      <c r="E50" s="60" t="s">
        <v>579</v>
      </c>
      <c r="F50" s="60">
        <v>8.0</v>
      </c>
      <c r="G50" s="60">
        <v>1.0</v>
      </c>
      <c r="J50" s="6">
        <v>25.0</v>
      </c>
      <c r="K50" s="54">
        <v>3.0</v>
      </c>
      <c r="L50" s="54">
        <v>2.0</v>
      </c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  <c r="AF50" s="54"/>
      <c r="AG50" s="54">
        <v>1.0</v>
      </c>
      <c r="AH50" s="54">
        <v>2016.0</v>
      </c>
      <c r="AI50" s="54">
        <v>9.0</v>
      </c>
      <c r="AR50" s="6">
        <v>25.0</v>
      </c>
      <c r="AS50" s="60" t="str">
        <f t="shared" ref="AS50:AV50" si="27">IF(AT50&lt;&gt;"",C50,"")</f>
        <v/>
      </c>
      <c r="AT50" s="60" t="str">
        <f t="shared" si="27"/>
        <v/>
      </c>
      <c r="AU50" s="60" t="str">
        <f t="shared" si="27"/>
        <v/>
      </c>
      <c r="AV50" s="60" t="str">
        <f t="shared" si="27"/>
        <v/>
      </c>
      <c r="AW50" s="60" t="str">
        <f t="shared" si="3"/>
        <v/>
      </c>
    </row>
    <row r="51">
      <c r="B51" s="6">
        <v>26.0</v>
      </c>
      <c r="C51" s="60">
        <v>27.0</v>
      </c>
      <c r="D51" s="60" t="s">
        <v>580</v>
      </c>
      <c r="E51" s="60" t="s">
        <v>581</v>
      </c>
      <c r="F51" s="60">
        <v>2.0</v>
      </c>
      <c r="G51" s="60">
        <v>1.0</v>
      </c>
      <c r="J51" s="6">
        <v>26.0</v>
      </c>
      <c r="K51" s="54">
        <v>22.0</v>
      </c>
      <c r="L51" s="54">
        <v>2.0</v>
      </c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  <c r="AF51" s="54"/>
      <c r="AG51" s="54">
        <v>1.0</v>
      </c>
      <c r="AH51" s="54">
        <v>2021.0</v>
      </c>
      <c r="AI51" s="54">
        <v>1.0</v>
      </c>
      <c r="AR51" s="6">
        <v>26.0</v>
      </c>
      <c r="AS51" s="60" t="str">
        <f t="shared" ref="AS51:AV51" si="28">IF(AT51&lt;&gt;"",C51,"")</f>
        <v/>
      </c>
      <c r="AT51" s="60" t="str">
        <f t="shared" si="28"/>
        <v/>
      </c>
      <c r="AU51" s="60" t="str">
        <f t="shared" si="28"/>
        <v/>
      </c>
      <c r="AV51" s="60" t="str">
        <f t="shared" si="28"/>
        <v/>
      </c>
      <c r="AW51" s="60" t="str">
        <f t="shared" si="3"/>
        <v/>
      </c>
    </row>
    <row r="52">
      <c r="B52" s="6">
        <v>27.0</v>
      </c>
      <c r="C52" s="60">
        <v>28.0</v>
      </c>
      <c r="D52" s="60" t="s">
        <v>582</v>
      </c>
      <c r="E52" s="60" t="s">
        <v>583</v>
      </c>
      <c r="F52" s="60">
        <v>10.0</v>
      </c>
      <c r="G52" s="60">
        <v>1.0</v>
      </c>
      <c r="J52" s="6">
        <v>27.0</v>
      </c>
      <c r="K52" s="54">
        <v>17.0</v>
      </c>
      <c r="L52" s="54">
        <v>1.0</v>
      </c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  <c r="AE52" s="54"/>
      <c r="AF52" s="54"/>
      <c r="AG52" s="54">
        <v>2.0</v>
      </c>
      <c r="AH52" s="54">
        <v>2016.0</v>
      </c>
      <c r="AI52" s="54">
        <v>6.0</v>
      </c>
      <c r="AR52" s="6">
        <v>27.0</v>
      </c>
      <c r="AS52" s="60">
        <f t="shared" ref="AS52:AV52" si="29">IF(AT52&lt;&gt;"",C52,"")</f>
        <v>28</v>
      </c>
      <c r="AT52" s="60" t="str">
        <f t="shared" si="29"/>
        <v>aaa28</v>
      </c>
      <c r="AU52" s="60" t="str">
        <f t="shared" si="29"/>
        <v>bb28</v>
      </c>
      <c r="AV52" s="60">
        <f t="shared" si="29"/>
        <v>10</v>
      </c>
      <c r="AW52" s="60">
        <f t="shared" si="3"/>
        <v>1</v>
      </c>
    </row>
    <row r="53">
      <c r="B53" s="6">
        <v>28.0</v>
      </c>
      <c r="C53" s="60">
        <v>29.0</v>
      </c>
      <c r="D53" s="60" t="s">
        <v>584</v>
      </c>
      <c r="E53" s="60" t="s">
        <v>585</v>
      </c>
      <c r="F53" s="60">
        <v>3.0</v>
      </c>
      <c r="G53" s="60">
        <v>1.0</v>
      </c>
      <c r="J53" s="6">
        <v>28.0</v>
      </c>
      <c r="K53" s="54">
        <v>43.0</v>
      </c>
      <c r="L53" s="54">
        <v>1.0</v>
      </c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G53" s="54">
        <v>4.0</v>
      </c>
      <c r="AH53" s="54">
        <v>2019.0</v>
      </c>
      <c r="AI53" s="54">
        <v>1.0</v>
      </c>
      <c r="AR53" s="6">
        <v>28.0</v>
      </c>
      <c r="AS53" s="60">
        <f t="shared" ref="AS53:AV53" si="30">IF(AT53&lt;&gt;"",C53,"")</f>
        <v>29</v>
      </c>
      <c r="AT53" s="60" t="str">
        <f t="shared" si="30"/>
        <v>aaa29</v>
      </c>
      <c r="AU53" s="60" t="str">
        <f t="shared" si="30"/>
        <v>bb29</v>
      </c>
      <c r="AV53" s="60">
        <f t="shared" si="30"/>
        <v>3</v>
      </c>
      <c r="AW53" s="60">
        <f t="shared" si="3"/>
        <v>1</v>
      </c>
    </row>
    <row r="54">
      <c r="B54" s="6">
        <v>29.0</v>
      </c>
      <c r="C54" s="60">
        <v>30.0</v>
      </c>
      <c r="D54" s="60" t="s">
        <v>586</v>
      </c>
      <c r="E54" s="60" t="s">
        <v>587</v>
      </c>
      <c r="F54" s="60">
        <v>2.0</v>
      </c>
      <c r="G54" s="60">
        <v>1.0</v>
      </c>
      <c r="J54" s="6">
        <v>29.0</v>
      </c>
      <c r="K54" s="54">
        <v>12.0</v>
      </c>
      <c r="L54" s="54">
        <v>1.0</v>
      </c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  <c r="AE54" s="54"/>
      <c r="AF54" s="54"/>
      <c r="AG54" s="54">
        <v>4.0</v>
      </c>
      <c r="AH54" s="54">
        <v>2016.0</v>
      </c>
      <c r="AI54" s="54">
        <v>9.0</v>
      </c>
      <c r="AR54" s="6">
        <v>29.0</v>
      </c>
      <c r="AS54" s="60">
        <f t="shared" ref="AS54:AV54" si="31">IF(AT54&lt;&gt;"",C54,"")</f>
        <v>30</v>
      </c>
      <c r="AT54" s="60" t="str">
        <f t="shared" si="31"/>
        <v>aaa30</v>
      </c>
      <c r="AU54" s="60" t="str">
        <f t="shared" si="31"/>
        <v>bb30</v>
      </c>
      <c r="AV54" s="60">
        <f t="shared" si="31"/>
        <v>2</v>
      </c>
      <c r="AW54" s="60">
        <f t="shared" si="3"/>
        <v>1</v>
      </c>
    </row>
    <row r="55">
      <c r="B55" s="6">
        <v>30.0</v>
      </c>
      <c r="C55" s="60">
        <v>31.0</v>
      </c>
      <c r="D55" s="60" t="s">
        <v>588</v>
      </c>
      <c r="E55" s="60" t="s">
        <v>589</v>
      </c>
      <c r="F55" s="60">
        <v>9.0</v>
      </c>
      <c r="G55" s="60">
        <v>1.0</v>
      </c>
      <c r="J55" s="6">
        <v>30.0</v>
      </c>
      <c r="K55" s="54">
        <v>39.0</v>
      </c>
      <c r="L55" s="54">
        <v>1.0</v>
      </c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  <c r="AE55" s="54"/>
      <c r="AF55" s="54"/>
      <c r="AG55" s="54">
        <v>2.0</v>
      </c>
      <c r="AH55" s="54">
        <v>2023.0</v>
      </c>
      <c r="AI55" s="54">
        <v>9.0</v>
      </c>
      <c r="AR55" s="6">
        <v>30.0</v>
      </c>
      <c r="AS55" s="60">
        <f t="shared" ref="AS55:AV55" si="32">IF(AT55&lt;&gt;"",C55,"")</f>
        <v>31</v>
      </c>
      <c r="AT55" s="60" t="str">
        <f t="shared" si="32"/>
        <v>aaa31</v>
      </c>
      <c r="AU55" s="60" t="str">
        <f t="shared" si="32"/>
        <v>bb31</v>
      </c>
      <c r="AV55" s="60">
        <f t="shared" si="32"/>
        <v>9</v>
      </c>
      <c r="AW55" s="60">
        <f t="shared" si="3"/>
        <v>1</v>
      </c>
    </row>
    <row r="56">
      <c r="B56" s="6">
        <v>31.0</v>
      </c>
      <c r="C56" s="60">
        <v>32.0</v>
      </c>
      <c r="D56" s="60" t="s">
        <v>590</v>
      </c>
      <c r="E56" s="60" t="s">
        <v>591</v>
      </c>
      <c r="F56" s="60">
        <v>3.0</v>
      </c>
      <c r="G56" s="60">
        <v>1.0</v>
      </c>
      <c r="J56" s="6">
        <v>31.0</v>
      </c>
      <c r="K56" s="54">
        <v>1.0</v>
      </c>
      <c r="L56" s="54">
        <v>3.0</v>
      </c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  <c r="AE56" s="54"/>
      <c r="AF56" s="54"/>
      <c r="AG56" s="54">
        <v>2.0</v>
      </c>
      <c r="AH56" s="54">
        <v>2017.0</v>
      </c>
      <c r="AI56" s="54">
        <v>6.0</v>
      </c>
      <c r="AJ56" s="6" t="s">
        <v>592</v>
      </c>
      <c r="AR56" s="6">
        <v>31.0</v>
      </c>
      <c r="AS56" s="60">
        <f t="shared" ref="AS56:AV56" si="33">IF(AT56&lt;&gt;"",C56,"")</f>
        <v>32</v>
      </c>
      <c r="AT56" s="60" t="str">
        <f t="shared" si="33"/>
        <v>aaa32</v>
      </c>
      <c r="AU56" s="60" t="str">
        <f t="shared" si="33"/>
        <v>bb32</v>
      </c>
      <c r="AV56" s="60">
        <f t="shared" si="33"/>
        <v>3</v>
      </c>
      <c r="AW56" s="60">
        <f t="shared" si="3"/>
        <v>1</v>
      </c>
    </row>
    <row r="57">
      <c r="B57" s="6">
        <v>32.0</v>
      </c>
      <c r="C57" s="60">
        <v>33.0</v>
      </c>
      <c r="D57" s="60" t="s">
        <v>593</v>
      </c>
      <c r="E57" s="60" t="s">
        <v>594</v>
      </c>
      <c r="F57" s="60">
        <v>3.0</v>
      </c>
      <c r="G57" s="60">
        <v>1.0</v>
      </c>
      <c r="J57" s="6">
        <v>32.0</v>
      </c>
      <c r="K57" s="54">
        <v>15.0</v>
      </c>
      <c r="L57" s="54">
        <v>4.0</v>
      </c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  <c r="AE57" s="54"/>
      <c r="AF57" s="54"/>
      <c r="AG57" s="54">
        <v>3.0</v>
      </c>
      <c r="AH57" s="54">
        <v>2021.0</v>
      </c>
      <c r="AI57" s="54">
        <v>5.0</v>
      </c>
      <c r="AR57" s="6">
        <v>32.0</v>
      </c>
      <c r="AS57" s="60">
        <f t="shared" ref="AS57:AV57" si="34">IF(AT57&lt;&gt;"",C57,"")</f>
        <v>33</v>
      </c>
      <c r="AT57" s="60" t="str">
        <f t="shared" si="34"/>
        <v>aaa33</v>
      </c>
      <c r="AU57" s="60" t="str">
        <f t="shared" si="34"/>
        <v>bb33</v>
      </c>
      <c r="AV57" s="60">
        <f t="shared" si="34"/>
        <v>3</v>
      </c>
      <c r="AW57" s="60">
        <f t="shared" si="3"/>
        <v>1</v>
      </c>
    </row>
    <row r="58">
      <c r="B58" s="6">
        <v>33.0</v>
      </c>
      <c r="C58" s="60">
        <v>34.0</v>
      </c>
      <c r="D58" s="60" t="s">
        <v>595</v>
      </c>
      <c r="E58" s="60" t="s">
        <v>596</v>
      </c>
      <c r="F58" s="60">
        <v>6.0</v>
      </c>
      <c r="G58" s="60">
        <v>1.0</v>
      </c>
      <c r="J58" s="6">
        <v>33.0</v>
      </c>
      <c r="K58" s="54">
        <v>4.0</v>
      </c>
      <c r="L58" s="54">
        <v>3.0</v>
      </c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  <c r="AE58" s="54"/>
      <c r="AF58" s="54"/>
      <c r="AG58" s="54">
        <v>3.0</v>
      </c>
      <c r="AH58" s="54">
        <v>2016.0</v>
      </c>
      <c r="AI58" s="54">
        <v>7.0</v>
      </c>
      <c r="AR58" s="6">
        <v>33.0</v>
      </c>
      <c r="AS58" s="60" t="str">
        <f t="shared" ref="AS58:AV58" si="35">IF(AT58&lt;&gt;"",C58,"")</f>
        <v/>
      </c>
      <c r="AT58" s="60" t="str">
        <f t="shared" si="35"/>
        <v/>
      </c>
      <c r="AU58" s="60" t="str">
        <f t="shared" si="35"/>
        <v/>
      </c>
      <c r="AV58" s="60" t="str">
        <f t="shared" si="35"/>
        <v/>
      </c>
      <c r="AW58" s="60" t="str">
        <f t="shared" si="3"/>
        <v/>
      </c>
    </row>
    <row r="59">
      <c r="B59" s="6">
        <v>34.0</v>
      </c>
      <c r="C59" s="60">
        <v>35.0</v>
      </c>
      <c r="D59" s="60" t="s">
        <v>597</v>
      </c>
      <c r="E59" s="60" t="s">
        <v>598</v>
      </c>
      <c r="F59" s="60">
        <v>2.0</v>
      </c>
      <c r="G59" s="60">
        <v>1.0</v>
      </c>
      <c r="J59" s="6">
        <v>34.0</v>
      </c>
      <c r="K59" s="54">
        <v>8.0</v>
      </c>
      <c r="L59" s="54">
        <v>1.0</v>
      </c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54"/>
      <c r="AF59" s="54"/>
      <c r="AG59" s="54">
        <v>2.0</v>
      </c>
      <c r="AH59" s="54">
        <v>2008.0</v>
      </c>
      <c r="AI59" s="54">
        <v>10.0</v>
      </c>
      <c r="AR59" s="6">
        <v>34.0</v>
      </c>
      <c r="AS59" s="60">
        <f t="shared" ref="AS59:AV59" si="36">IF(AT59&lt;&gt;"",C59,"")</f>
        <v>35</v>
      </c>
      <c r="AT59" s="60" t="str">
        <f t="shared" si="36"/>
        <v>aaa35</v>
      </c>
      <c r="AU59" s="60" t="str">
        <f t="shared" si="36"/>
        <v>bb35</v>
      </c>
      <c r="AV59" s="60">
        <f t="shared" si="36"/>
        <v>2</v>
      </c>
      <c r="AW59" s="60">
        <f t="shared" si="3"/>
        <v>1</v>
      </c>
    </row>
    <row r="60">
      <c r="B60" s="6">
        <v>35.0</v>
      </c>
      <c r="C60" s="60">
        <v>36.0</v>
      </c>
      <c r="D60" s="60" t="s">
        <v>599</v>
      </c>
      <c r="E60" s="60" t="s">
        <v>600</v>
      </c>
      <c r="F60" s="60">
        <v>5.0</v>
      </c>
      <c r="G60" s="60">
        <v>1.0</v>
      </c>
      <c r="J60" s="6">
        <v>35.0</v>
      </c>
      <c r="K60" s="54">
        <v>49.0</v>
      </c>
      <c r="L60" s="54">
        <v>5.0</v>
      </c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54"/>
      <c r="AF60" s="54"/>
      <c r="AG60" s="54">
        <v>3.0</v>
      </c>
      <c r="AH60" s="54">
        <v>2016.0</v>
      </c>
      <c r="AI60" s="54">
        <v>9.0</v>
      </c>
      <c r="AR60" s="6">
        <v>35.0</v>
      </c>
      <c r="AS60" s="60">
        <f t="shared" ref="AS60:AV60" si="37">IF(AT60&lt;&gt;"",C60,"")</f>
        <v>36</v>
      </c>
      <c r="AT60" s="60" t="str">
        <f t="shared" si="37"/>
        <v>aaa36</v>
      </c>
      <c r="AU60" s="60" t="str">
        <f t="shared" si="37"/>
        <v>bb36</v>
      </c>
      <c r="AV60" s="60">
        <f t="shared" si="37"/>
        <v>5</v>
      </c>
      <c r="AW60" s="60">
        <f t="shared" si="3"/>
        <v>1</v>
      </c>
    </row>
    <row r="61">
      <c r="B61" s="6">
        <v>36.0</v>
      </c>
      <c r="C61" s="60">
        <v>37.0</v>
      </c>
      <c r="D61" s="60" t="s">
        <v>601</v>
      </c>
      <c r="E61" s="60" t="s">
        <v>602</v>
      </c>
      <c r="F61" s="60">
        <v>9.0</v>
      </c>
      <c r="G61" s="60">
        <v>1.0</v>
      </c>
      <c r="J61" s="6">
        <v>36.0</v>
      </c>
      <c r="K61" s="54">
        <v>40.0</v>
      </c>
      <c r="L61" s="54">
        <v>4.0</v>
      </c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  <c r="AF61" s="54"/>
      <c r="AG61" s="54">
        <v>1.0</v>
      </c>
      <c r="AH61" s="54">
        <v>2018.0</v>
      </c>
      <c r="AI61" s="54">
        <v>6.0</v>
      </c>
      <c r="AR61" s="6">
        <v>36.0</v>
      </c>
      <c r="AS61" s="60">
        <f t="shared" ref="AS61:AV61" si="38">IF(AT61&lt;&gt;"",C61,"")</f>
        <v>37</v>
      </c>
      <c r="AT61" s="60" t="str">
        <f t="shared" si="38"/>
        <v>aaa37</v>
      </c>
      <c r="AU61" s="60" t="str">
        <f t="shared" si="38"/>
        <v>bb37</v>
      </c>
      <c r="AV61" s="60">
        <f t="shared" si="38"/>
        <v>9</v>
      </c>
      <c r="AW61" s="60">
        <f t="shared" si="3"/>
        <v>1</v>
      </c>
    </row>
    <row r="62">
      <c r="B62" s="6">
        <v>37.0</v>
      </c>
      <c r="C62" s="60">
        <v>38.0</v>
      </c>
      <c r="D62" s="60" t="s">
        <v>603</v>
      </c>
      <c r="E62" s="60" t="s">
        <v>604</v>
      </c>
      <c r="F62" s="60">
        <v>4.0</v>
      </c>
      <c r="G62" s="60">
        <v>1.0</v>
      </c>
      <c r="J62" s="6">
        <v>37.0</v>
      </c>
      <c r="K62" s="54">
        <v>1.0</v>
      </c>
      <c r="L62" s="54">
        <v>5.0</v>
      </c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54"/>
      <c r="AF62" s="54"/>
      <c r="AG62" s="54">
        <v>2.0</v>
      </c>
      <c r="AH62" s="54">
        <v>2017.0</v>
      </c>
      <c r="AI62" s="54">
        <v>4.0</v>
      </c>
      <c r="AJ62" s="6" t="s">
        <v>592</v>
      </c>
      <c r="AR62" s="6">
        <v>37.0</v>
      </c>
      <c r="AS62" s="60">
        <f t="shared" ref="AS62:AV62" si="39">IF(AT62&lt;&gt;"",C62,"")</f>
        <v>38</v>
      </c>
      <c r="AT62" s="60" t="str">
        <f t="shared" si="39"/>
        <v>aaa38</v>
      </c>
      <c r="AU62" s="60" t="str">
        <f t="shared" si="39"/>
        <v>bb38</v>
      </c>
      <c r="AV62" s="60">
        <f t="shared" si="39"/>
        <v>4</v>
      </c>
      <c r="AW62" s="60">
        <f t="shared" si="3"/>
        <v>1</v>
      </c>
    </row>
    <row r="63">
      <c r="B63" s="6">
        <v>38.0</v>
      </c>
      <c r="C63" s="60">
        <v>39.0</v>
      </c>
      <c r="D63" s="60" t="s">
        <v>605</v>
      </c>
      <c r="E63" s="60" t="s">
        <v>606</v>
      </c>
      <c r="F63" s="60">
        <v>5.0</v>
      </c>
      <c r="G63" s="60">
        <v>1.0</v>
      </c>
      <c r="J63" s="6">
        <v>38.0</v>
      </c>
      <c r="K63" s="54">
        <v>17.0</v>
      </c>
      <c r="L63" s="54">
        <v>1.0</v>
      </c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>
        <v>1.0</v>
      </c>
      <c r="AH63" s="54">
        <v>2017.0</v>
      </c>
      <c r="AI63" s="54">
        <v>3.0</v>
      </c>
      <c r="AR63" s="6">
        <v>38.0</v>
      </c>
      <c r="AS63" s="60" t="str">
        <f t="shared" ref="AS63:AV63" si="40">IF(AT63&lt;&gt;"",C63,"")</f>
        <v/>
      </c>
      <c r="AT63" s="60" t="str">
        <f t="shared" si="40"/>
        <v/>
      </c>
      <c r="AU63" s="60" t="str">
        <f t="shared" si="40"/>
        <v/>
      </c>
      <c r="AV63" s="60" t="str">
        <f t="shared" si="40"/>
        <v/>
      </c>
      <c r="AW63" s="60" t="str">
        <f t="shared" si="3"/>
        <v/>
      </c>
    </row>
    <row r="64">
      <c r="B64" s="6">
        <v>39.0</v>
      </c>
      <c r="C64" s="60">
        <v>40.0</v>
      </c>
      <c r="D64" s="60" t="s">
        <v>607</v>
      </c>
      <c r="E64" s="60" t="s">
        <v>608</v>
      </c>
      <c r="F64" s="60">
        <v>10.0</v>
      </c>
      <c r="G64" s="60">
        <v>1.0</v>
      </c>
      <c r="J64" s="6">
        <v>39.0</v>
      </c>
      <c r="K64" s="54">
        <v>46.0</v>
      </c>
      <c r="L64" s="54">
        <v>3.0</v>
      </c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>
        <v>2.0</v>
      </c>
      <c r="AH64" s="54">
        <v>2016.0</v>
      </c>
      <c r="AI64" s="54">
        <v>4.0</v>
      </c>
      <c r="AR64" s="6">
        <v>39.0</v>
      </c>
      <c r="AS64" s="60" t="str">
        <f t="shared" ref="AS64:AV64" si="41">IF(AT64&lt;&gt;"",C64,"")</f>
        <v/>
      </c>
      <c r="AT64" s="60" t="str">
        <f t="shared" si="41"/>
        <v/>
      </c>
      <c r="AU64" s="60" t="str">
        <f t="shared" si="41"/>
        <v/>
      </c>
      <c r="AV64" s="60" t="str">
        <f t="shared" si="41"/>
        <v/>
      </c>
      <c r="AW64" s="60" t="str">
        <f t="shared" si="3"/>
        <v/>
      </c>
    </row>
    <row r="65">
      <c r="B65" s="6">
        <v>40.0</v>
      </c>
      <c r="C65" s="60">
        <v>41.0</v>
      </c>
      <c r="D65" s="60" t="s">
        <v>609</v>
      </c>
      <c r="E65" s="60" t="s">
        <v>610</v>
      </c>
      <c r="F65" s="60">
        <v>6.0</v>
      </c>
      <c r="G65" s="60">
        <v>1.0</v>
      </c>
      <c r="J65" s="6">
        <v>40.0</v>
      </c>
      <c r="K65" s="54">
        <v>50.0</v>
      </c>
      <c r="L65" s="54">
        <v>2.0</v>
      </c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>
        <v>2.0</v>
      </c>
      <c r="AH65" s="54">
        <v>2008.0</v>
      </c>
      <c r="AI65" s="54">
        <v>5.0</v>
      </c>
      <c r="AR65" s="6">
        <v>40.0</v>
      </c>
      <c r="AS65" s="60" t="str">
        <f t="shared" ref="AS65:AV65" si="42">IF(AT65&lt;&gt;"",C65,"")</f>
        <v/>
      </c>
      <c r="AT65" s="60" t="str">
        <f t="shared" si="42"/>
        <v/>
      </c>
      <c r="AU65" s="60" t="str">
        <f t="shared" si="42"/>
        <v/>
      </c>
      <c r="AV65" s="60" t="str">
        <f t="shared" si="42"/>
        <v/>
      </c>
      <c r="AW65" s="60" t="str">
        <f t="shared" si="3"/>
        <v/>
      </c>
    </row>
    <row r="66">
      <c r="B66" s="6">
        <v>41.0</v>
      </c>
      <c r="C66" s="60">
        <v>42.0</v>
      </c>
      <c r="D66" s="60" t="s">
        <v>611</v>
      </c>
      <c r="E66" s="60" t="s">
        <v>612</v>
      </c>
      <c r="F66" s="60">
        <v>10.0</v>
      </c>
      <c r="G66" s="60">
        <v>1.0</v>
      </c>
      <c r="J66" s="6">
        <v>41.0</v>
      </c>
      <c r="K66" s="54">
        <v>41.0</v>
      </c>
      <c r="L66" s="54">
        <v>3.0</v>
      </c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>
        <v>3.0</v>
      </c>
      <c r="AH66" s="54">
        <v>2016.0</v>
      </c>
      <c r="AI66" s="54">
        <v>5.0</v>
      </c>
      <c r="AR66" s="6">
        <v>41.0</v>
      </c>
      <c r="AS66" s="60" t="str">
        <f t="shared" ref="AS66:AV66" si="43">IF(AT66&lt;&gt;"",C66,"")</f>
        <v/>
      </c>
      <c r="AT66" s="60" t="str">
        <f t="shared" si="43"/>
        <v/>
      </c>
      <c r="AU66" s="60" t="str">
        <f t="shared" si="43"/>
        <v/>
      </c>
      <c r="AV66" s="60" t="str">
        <f t="shared" si="43"/>
        <v/>
      </c>
      <c r="AW66" s="60" t="str">
        <f t="shared" si="3"/>
        <v/>
      </c>
    </row>
    <row r="67">
      <c r="B67" s="6">
        <v>42.0</v>
      </c>
      <c r="C67" s="60">
        <v>43.0</v>
      </c>
      <c r="D67" s="60" t="s">
        <v>613</v>
      </c>
      <c r="E67" s="60" t="s">
        <v>614</v>
      </c>
      <c r="F67" s="60">
        <v>9.0</v>
      </c>
      <c r="G67" s="60">
        <v>1.0</v>
      </c>
      <c r="J67" s="6">
        <v>42.0</v>
      </c>
      <c r="K67" s="54">
        <v>34.0</v>
      </c>
      <c r="L67" s="54">
        <v>3.0</v>
      </c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  <c r="AE67" s="54"/>
      <c r="AF67" s="54"/>
      <c r="AG67" s="54">
        <v>2.0</v>
      </c>
      <c r="AH67" s="54">
        <v>2014.0</v>
      </c>
      <c r="AI67" s="54">
        <v>2.0</v>
      </c>
      <c r="AR67" s="6">
        <v>42.0</v>
      </c>
      <c r="AS67" s="60" t="str">
        <f t="shared" ref="AS67:AV67" si="44">IF(AT67&lt;&gt;"",C67,"")</f>
        <v/>
      </c>
      <c r="AT67" s="60" t="str">
        <f t="shared" si="44"/>
        <v/>
      </c>
      <c r="AU67" s="60" t="str">
        <f t="shared" si="44"/>
        <v/>
      </c>
      <c r="AV67" s="60" t="str">
        <f t="shared" si="44"/>
        <v/>
      </c>
      <c r="AW67" s="60" t="str">
        <f t="shared" si="3"/>
        <v/>
      </c>
    </row>
    <row r="68">
      <c r="B68" s="6">
        <v>43.0</v>
      </c>
      <c r="C68" s="60">
        <v>44.0</v>
      </c>
      <c r="D68" s="60" t="s">
        <v>615</v>
      </c>
      <c r="E68" s="60" t="s">
        <v>616</v>
      </c>
      <c r="F68" s="60">
        <v>6.0</v>
      </c>
      <c r="G68" s="60">
        <v>1.0</v>
      </c>
      <c r="J68" s="6">
        <v>43.0</v>
      </c>
      <c r="K68" s="54">
        <v>32.0</v>
      </c>
      <c r="L68" s="54">
        <v>2.0</v>
      </c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  <c r="AF68" s="54"/>
      <c r="AG68" s="54">
        <v>1.0</v>
      </c>
      <c r="AH68" s="54">
        <v>2004.0</v>
      </c>
      <c r="AI68" s="54">
        <v>8.0</v>
      </c>
      <c r="AR68" s="6">
        <v>43.0</v>
      </c>
      <c r="AS68" s="60">
        <f t="shared" ref="AS68:AV68" si="45">IF(AT68&lt;&gt;"",C68,"")</f>
        <v>44</v>
      </c>
      <c r="AT68" s="60" t="str">
        <f t="shared" si="45"/>
        <v>aaa44</v>
      </c>
      <c r="AU68" s="60" t="str">
        <f t="shared" si="45"/>
        <v>bb44</v>
      </c>
      <c r="AV68" s="60">
        <f t="shared" si="45"/>
        <v>6</v>
      </c>
      <c r="AW68" s="60">
        <f t="shared" si="3"/>
        <v>1</v>
      </c>
    </row>
    <row r="69">
      <c r="B69" s="6">
        <v>44.0</v>
      </c>
      <c r="C69" s="60">
        <v>45.0</v>
      </c>
      <c r="D69" s="60" t="s">
        <v>617</v>
      </c>
      <c r="E69" s="60" t="s">
        <v>618</v>
      </c>
      <c r="F69" s="60">
        <v>3.0</v>
      </c>
      <c r="G69" s="60">
        <v>1.0</v>
      </c>
      <c r="J69" s="6">
        <v>44.0</v>
      </c>
      <c r="K69" s="54">
        <v>26.0</v>
      </c>
      <c r="L69" s="54">
        <v>1.0</v>
      </c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  <c r="AF69" s="54"/>
      <c r="AG69" s="54">
        <v>4.0</v>
      </c>
      <c r="AH69" s="54">
        <v>2016.0</v>
      </c>
      <c r="AI69" s="54">
        <v>8.0</v>
      </c>
      <c r="AR69" s="6">
        <v>44.0</v>
      </c>
      <c r="AS69" s="60">
        <f t="shared" ref="AS69:AV69" si="46">IF(AT69&lt;&gt;"",C69,"")</f>
        <v>45</v>
      </c>
      <c r="AT69" s="60" t="str">
        <f t="shared" si="46"/>
        <v>aaa45</v>
      </c>
      <c r="AU69" s="60" t="str">
        <f t="shared" si="46"/>
        <v>bb45</v>
      </c>
      <c r="AV69" s="60">
        <f t="shared" si="46"/>
        <v>3</v>
      </c>
      <c r="AW69" s="60">
        <f t="shared" si="3"/>
        <v>1</v>
      </c>
    </row>
    <row r="70">
      <c r="B70" s="6">
        <v>45.0</v>
      </c>
      <c r="C70" s="60">
        <v>46.0</v>
      </c>
      <c r="D70" s="60" t="s">
        <v>619</v>
      </c>
      <c r="E70" s="60" t="s">
        <v>620</v>
      </c>
      <c r="F70" s="60">
        <v>10.0</v>
      </c>
      <c r="G70" s="60">
        <v>1.0</v>
      </c>
      <c r="J70" s="6">
        <v>45.0</v>
      </c>
      <c r="K70" s="54">
        <v>18.0</v>
      </c>
      <c r="L70" s="54">
        <v>3.0</v>
      </c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  <c r="AF70" s="54"/>
      <c r="AG70" s="54">
        <v>2.0</v>
      </c>
      <c r="AH70" s="54">
        <v>2011.0</v>
      </c>
      <c r="AI70" s="54">
        <v>9.0</v>
      </c>
      <c r="AR70" s="6">
        <v>45.0</v>
      </c>
      <c r="AS70" s="60" t="str">
        <f t="shared" ref="AS70:AV70" si="47">IF(AT70&lt;&gt;"",C70,"")</f>
        <v/>
      </c>
      <c r="AT70" s="60" t="str">
        <f t="shared" si="47"/>
        <v/>
      </c>
      <c r="AU70" s="60" t="str">
        <f t="shared" si="47"/>
        <v/>
      </c>
      <c r="AV70" s="60" t="str">
        <f t="shared" si="47"/>
        <v/>
      </c>
      <c r="AW70" s="60" t="str">
        <f t="shared" si="3"/>
        <v/>
      </c>
    </row>
    <row r="71">
      <c r="B71" s="6">
        <v>46.0</v>
      </c>
      <c r="C71" s="60">
        <v>47.0</v>
      </c>
      <c r="D71" s="60" t="s">
        <v>621</v>
      </c>
      <c r="E71" s="60" t="s">
        <v>622</v>
      </c>
      <c r="F71" s="60">
        <v>4.0</v>
      </c>
      <c r="G71" s="60">
        <v>1.0</v>
      </c>
      <c r="J71" s="6">
        <v>46.0</v>
      </c>
      <c r="K71" s="54">
        <v>27.0</v>
      </c>
      <c r="L71" s="54">
        <v>5.0</v>
      </c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  <c r="AF71" s="54"/>
      <c r="AG71" s="54">
        <v>4.0</v>
      </c>
      <c r="AH71" s="54">
        <v>2016.0</v>
      </c>
      <c r="AI71" s="54">
        <v>1.0</v>
      </c>
      <c r="AR71" s="6">
        <v>46.0</v>
      </c>
      <c r="AS71" s="60">
        <f t="shared" ref="AS71:AV71" si="48">IF(AT71&lt;&gt;"",C71,"")</f>
        <v>47</v>
      </c>
      <c r="AT71" s="60" t="str">
        <f t="shared" si="48"/>
        <v>aaa47</v>
      </c>
      <c r="AU71" s="60" t="str">
        <f t="shared" si="48"/>
        <v>bb47</v>
      </c>
      <c r="AV71" s="60">
        <f t="shared" si="48"/>
        <v>4</v>
      </c>
      <c r="AW71" s="60">
        <f t="shared" si="3"/>
        <v>1</v>
      </c>
    </row>
    <row r="72">
      <c r="B72" s="6">
        <v>47.0</v>
      </c>
      <c r="C72" s="60">
        <v>48.0</v>
      </c>
      <c r="D72" s="60" t="s">
        <v>623</v>
      </c>
      <c r="E72" s="60" t="s">
        <v>624</v>
      </c>
      <c r="F72" s="60">
        <v>10.0</v>
      </c>
      <c r="G72" s="60">
        <v>1.0</v>
      </c>
      <c r="J72" s="6">
        <v>47.0</v>
      </c>
      <c r="K72" s="54">
        <v>28.0</v>
      </c>
      <c r="L72" s="54">
        <v>4.0</v>
      </c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  <c r="AF72" s="54"/>
      <c r="AG72" s="54">
        <v>2.0</v>
      </c>
      <c r="AH72" s="54">
        <v>2004.0</v>
      </c>
      <c r="AI72" s="54">
        <v>1.0</v>
      </c>
      <c r="AR72" s="6">
        <v>47.0</v>
      </c>
      <c r="AS72" s="60">
        <f t="shared" ref="AS72:AV72" si="49">IF(AT72&lt;&gt;"",C72,"")</f>
        <v>48</v>
      </c>
      <c r="AT72" s="60" t="str">
        <f t="shared" si="49"/>
        <v>aaa48</v>
      </c>
      <c r="AU72" s="60" t="str">
        <f t="shared" si="49"/>
        <v>bb48</v>
      </c>
      <c r="AV72" s="60">
        <f t="shared" si="49"/>
        <v>10</v>
      </c>
      <c r="AW72" s="60">
        <f t="shared" si="3"/>
        <v>1</v>
      </c>
    </row>
    <row r="73">
      <c r="B73" s="6">
        <v>48.0</v>
      </c>
      <c r="C73" s="60">
        <v>49.0</v>
      </c>
      <c r="D73" s="60" t="s">
        <v>625</v>
      </c>
      <c r="E73" s="60" t="s">
        <v>626</v>
      </c>
      <c r="F73" s="60">
        <v>8.0</v>
      </c>
      <c r="G73" s="60">
        <v>1.0</v>
      </c>
      <c r="J73" s="6">
        <v>48.0</v>
      </c>
      <c r="K73" s="54">
        <v>25.0</v>
      </c>
      <c r="L73" s="54">
        <v>4.0</v>
      </c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54"/>
      <c r="AF73" s="54"/>
      <c r="AG73" s="54">
        <v>3.0</v>
      </c>
      <c r="AH73" s="54">
        <v>2016.0</v>
      </c>
      <c r="AI73" s="54">
        <v>5.0</v>
      </c>
      <c r="AR73" s="6">
        <v>48.0</v>
      </c>
      <c r="AS73" s="60" t="str">
        <f t="shared" ref="AS73:AV73" si="50">IF(AT73&lt;&gt;"",C73,"")</f>
        <v/>
      </c>
      <c r="AT73" s="60" t="str">
        <f t="shared" si="50"/>
        <v/>
      </c>
      <c r="AU73" s="60" t="str">
        <f t="shared" si="50"/>
        <v/>
      </c>
      <c r="AV73" s="60" t="str">
        <f t="shared" si="50"/>
        <v/>
      </c>
      <c r="AW73" s="60" t="str">
        <f t="shared" si="3"/>
        <v/>
      </c>
    </row>
    <row r="74">
      <c r="B74" s="6">
        <v>49.0</v>
      </c>
      <c r="C74" s="60">
        <v>50.0</v>
      </c>
      <c r="D74" s="60" t="s">
        <v>627</v>
      </c>
      <c r="E74" s="60" t="s">
        <v>628</v>
      </c>
      <c r="F74" s="60">
        <v>7.0</v>
      </c>
      <c r="G74" s="60">
        <v>1.0</v>
      </c>
      <c r="J74" s="6">
        <v>49.0</v>
      </c>
      <c r="K74" s="54">
        <v>49.0</v>
      </c>
      <c r="L74" s="54">
        <v>4.0</v>
      </c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  <c r="AE74" s="54"/>
      <c r="AF74" s="54"/>
      <c r="AG74" s="54">
        <v>2.0</v>
      </c>
      <c r="AH74" s="54">
        <v>2021.0</v>
      </c>
      <c r="AI74" s="54">
        <v>4.0</v>
      </c>
      <c r="AR74" s="6">
        <v>49.0</v>
      </c>
      <c r="AS74" s="60">
        <f t="shared" ref="AS74:AV74" si="51">IF(AT74&lt;&gt;"",C74,"")</f>
        <v>50</v>
      </c>
      <c r="AT74" s="60" t="str">
        <f t="shared" si="51"/>
        <v>aaa50</v>
      </c>
      <c r="AU74" s="60" t="str">
        <f t="shared" si="51"/>
        <v>bb50</v>
      </c>
      <c r="AV74" s="60">
        <f t="shared" si="51"/>
        <v>7</v>
      </c>
      <c r="AW74" s="60">
        <f t="shared" si="3"/>
        <v>1</v>
      </c>
    </row>
    <row r="79">
      <c r="C79" s="61">
        <f>C25</f>
        <v>1</v>
      </c>
      <c r="K79" s="62">
        <f>K25</f>
        <v>18</v>
      </c>
    </row>
    <row r="80">
      <c r="C80" s="61" t="str">
        <f>D25</f>
        <v>aaa1</v>
      </c>
      <c r="K80" s="62">
        <f>L25</f>
        <v>3</v>
      </c>
    </row>
    <row r="81">
      <c r="C81" s="61" t="str">
        <f>E25</f>
        <v>bb1</v>
      </c>
      <c r="K81" s="62">
        <f>AG25</f>
        <v>4</v>
      </c>
    </row>
    <row r="82">
      <c r="C82" s="61">
        <f>F25</f>
        <v>1</v>
      </c>
      <c r="K82" s="62">
        <f>AH25</f>
        <v>2016</v>
      </c>
    </row>
    <row r="83">
      <c r="C83" s="61">
        <f>C26</f>
        <v>2</v>
      </c>
      <c r="K83" s="62">
        <f>AI25</f>
        <v>6</v>
      </c>
    </row>
    <row r="84">
      <c r="C84" s="61" t="str">
        <f>D26</f>
        <v>aaa2</v>
      </c>
      <c r="K84" s="62">
        <f>K26</f>
        <v>9</v>
      </c>
    </row>
    <row r="85">
      <c r="C85" s="61" t="str">
        <f>E26</f>
        <v>bb2</v>
      </c>
      <c r="K85" s="62">
        <f>L26</f>
        <v>3</v>
      </c>
    </row>
    <row r="86">
      <c r="C86" s="61">
        <f>F26</f>
        <v>10</v>
      </c>
      <c r="K86" s="62">
        <f>AG26</f>
        <v>2</v>
      </c>
    </row>
    <row r="87">
      <c r="C87" s="61">
        <f>C27</f>
        <v>3</v>
      </c>
      <c r="K87" s="62">
        <f>AH26</f>
        <v>2023</v>
      </c>
    </row>
    <row r="88">
      <c r="C88" s="61" t="str">
        <f>D27</f>
        <v>aaa3</v>
      </c>
      <c r="K88" s="62">
        <f>AI26</f>
        <v>9</v>
      </c>
    </row>
    <row r="89">
      <c r="C89" s="61" t="str">
        <f>E27</f>
        <v>bb3</v>
      </c>
      <c r="K89" s="62">
        <f>K27</f>
        <v>20</v>
      </c>
    </row>
    <row r="90">
      <c r="C90" s="61">
        <f>F27</f>
        <v>9</v>
      </c>
      <c r="K90" s="62">
        <f>L27</f>
        <v>4</v>
      </c>
    </row>
    <row r="91">
      <c r="C91" s="61">
        <f>C28</f>
        <v>4</v>
      </c>
      <c r="K91" s="62">
        <f>AG27</f>
        <v>3</v>
      </c>
    </row>
    <row r="92">
      <c r="C92" s="61" t="str">
        <f>D28</f>
        <v>aaa4</v>
      </c>
      <c r="K92" s="62">
        <f>AH27</f>
        <v>2009</v>
      </c>
    </row>
    <row r="93">
      <c r="C93" s="61" t="str">
        <f>E28</f>
        <v>bb4</v>
      </c>
      <c r="K93" s="62">
        <f>AI27</f>
        <v>3</v>
      </c>
    </row>
    <row r="94">
      <c r="C94" s="61">
        <f>F28</f>
        <v>3</v>
      </c>
      <c r="K94" s="62">
        <f>K28</f>
        <v>42</v>
      </c>
    </row>
    <row r="95">
      <c r="C95" s="61">
        <f>C29</f>
        <v>5</v>
      </c>
      <c r="K95" s="62">
        <f>L28</f>
        <v>4</v>
      </c>
    </row>
    <row r="96">
      <c r="C96" s="61" t="str">
        <f>D29</f>
        <v>aaa5</v>
      </c>
      <c r="K96" s="62">
        <f>AG28</f>
        <v>2</v>
      </c>
    </row>
    <row r="97">
      <c r="C97" s="61" t="str">
        <f>E29</f>
        <v>bb5</v>
      </c>
      <c r="K97" s="62">
        <f>AH28</f>
        <v>2016</v>
      </c>
    </row>
    <row r="98">
      <c r="C98" s="61">
        <f>F29</f>
        <v>3</v>
      </c>
      <c r="K98" s="62">
        <f>AI28</f>
        <v>10</v>
      </c>
    </row>
    <row r="99">
      <c r="C99" s="61">
        <f>C30</f>
        <v>6</v>
      </c>
      <c r="K99" s="62">
        <f>K29</f>
        <v>23</v>
      </c>
    </row>
    <row r="100">
      <c r="C100" s="61" t="str">
        <f>D30</f>
        <v>aaa6</v>
      </c>
      <c r="K100" s="62">
        <f>L29</f>
        <v>4</v>
      </c>
    </row>
    <row r="101">
      <c r="C101" s="61" t="str">
        <f>E30</f>
        <v>bb6</v>
      </c>
      <c r="K101" s="62">
        <f>AG29</f>
        <v>2</v>
      </c>
    </row>
    <row r="102">
      <c r="C102" s="61">
        <f>F30</f>
        <v>5</v>
      </c>
      <c r="K102" s="62">
        <f>AH29</f>
        <v>2012</v>
      </c>
    </row>
    <row r="103">
      <c r="C103" s="61">
        <f>C31</f>
        <v>7</v>
      </c>
      <c r="K103" s="62">
        <f>AI29</f>
        <v>9</v>
      </c>
    </row>
    <row r="104">
      <c r="C104" s="61" t="str">
        <f>D31</f>
        <v>aaa7</v>
      </c>
      <c r="K104" s="62">
        <f>K30</f>
        <v>14</v>
      </c>
    </row>
    <row r="105">
      <c r="C105" s="61" t="str">
        <f>E31</f>
        <v>bb7</v>
      </c>
      <c r="K105" s="62">
        <f>L30</f>
        <v>4</v>
      </c>
    </row>
    <row r="106">
      <c r="C106" s="61">
        <f>F31</f>
        <v>4</v>
      </c>
      <c r="K106" s="62">
        <f>AG30</f>
        <v>4</v>
      </c>
    </row>
    <row r="107">
      <c r="C107" s="61">
        <f>C32</f>
        <v>8</v>
      </c>
      <c r="K107" s="62">
        <f>AH30</f>
        <v>2016</v>
      </c>
    </row>
    <row r="108">
      <c r="C108" s="61" t="str">
        <f>D32</f>
        <v>aaa8</v>
      </c>
      <c r="K108" s="62">
        <f>AI30</f>
        <v>8</v>
      </c>
    </row>
    <row r="109">
      <c r="C109" s="61" t="str">
        <f>E32</f>
        <v>bb8</v>
      </c>
      <c r="K109" s="62">
        <f>K31</f>
        <v>17</v>
      </c>
    </row>
    <row r="110">
      <c r="C110" s="61">
        <f>F32</f>
        <v>9</v>
      </c>
      <c r="K110" s="62">
        <f>L31</f>
        <v>2</v>
      </c>
    </row>
    <row r="111">
      <c r="C111" s="61">
        <f>C33</f>
        <v>9</v>
      </c>
      <c r="K111" s="62">
        <f>AG31</f>
        <v>1</v>
      </c>
    </row>
    <row r="112">
      <c r="C112" s="61" t="str">
        <f>D33</f>
        <v>aaa9</v>
      </c>
      <c r="K112" s="62">
        <f>AH31</f>
        <v>2016</v>
      </c>
    </row>
    <row r="113">
      <c r="C113" s="61" t="str">
        <f>E33</f>
        <v>bb9</v>
      </c>
      <c r="K113" s="62">
        <f>AI31</f>
        <v>10</v>
      </c>
    </row>
    <row r="114">
      <c r="C114" s="61">
        <f>F33</f>
        <v>2</v>
      </c>
      <c r="K114" s="62">
        <f>K32</f>
        <v>14</v>
      </c>
    </row>
    <row r="115">
      <c r="C115" s="61">
        <f>C34</f>
        <v>10</v>
      </c>
      <c r="K115" s="62">
        <f>L32</f>
        <v>3</v>
      </c>
    </row>
    <row r="116">
      <c r="C116" s="61" t="str">
        <f>D34</f>
        <v>aaa10</v>
      </c>
      <c r="K116" s="62">
        <f>AG32</f>
        <v>1</v>
      </c>
    </row>
    <row r="117">
      <c r="C117" s="61" t="str">
        <f>E34</f>
        <v>bb10</v>
      </c>
      <c r="K117" s="62">
        <f>AH32</f>
        <v>2016</v>
      </c>
    </row>
    <row r="118">
      <c r="C118" s="61">
        <f>F34</f>
        <v>9</v>
      </c>
      <c r="K118" s="62">
        <f>AI32</f>
        <v>4</v>
      </c>
    </row>
    <row r="119">
      <c r="C119" s="61">
        <f>C35</f>
        <v>11</v>
      </c>
      <c r="K119" s="62">
        <f>K33</f>
        <v>4</v>
      </c>
    </row>
    <row r="120">
      <c r="C120" s="61" t="str">
        <f>D35</f>
        <v>aaa11</v>
      </c>
      <c r="K120" s="62">
        <f>L33</f>
        <v>1</v>
      </c>
    </row>
    <row r="121">
      <c r="C121" s="61" t="str">
        <f>E35</f>
        <v>bb11</v>
      </c>
      <c r="K121" s="62">
        <f>AG33</f>
        <v>1</v>
      </c>
    </row>
    <row r="122">
      <c r="C122" s="61">
        <f>F35</f>
        <v>3</v>
      </c>
      <c r="K122" s="62">
        <f>AH33</f>
        <v>2002</v>
      </c>
    </row>
    <row r="123">
      <c r="C123" s="61">
        <f>C36</f>
        <v>12</v>
      </c>
      <c r="K123" s="62">
        <f>AI33</f>
        <v>5</v>
      </c>
    </row>
    <row r="124">
      <c r="C124" s="61" t="str">
        <f>D36</f>
        <v>aaa12</v>
      </c>
      <c r="K124" s="62">
        <f>K34</f>
        <v>14</v>
      </c>
    </row>
    <row r="125">
      <c r="C125" s="61" t="str">
        <f>E36</f>
        <v>bb12</v>
      </c>
      <c r="K125" s="62">
        <f>L34</f>
        <v>4</v>
      </c>
    </row>
    <row r="126">
      <c r="C126" s="61">
        <f>F36</f>
        <v>5</v>
      </c>
      <c r="K126" s="62">
        <f>AG34</f>
        <v>4</v>
      </c>
    </row>
    <row r="127">
      <c r="C127" s="61">
        <f>C37</f>
        <v>13</v>
      </c>
      <c r="K127" s="62">
        <f>AH34</f>
        <v>2019</v>
      </c>
    </row>
    <row r="128">
      <c r="C128" s="61" t="str">
        <f>D37</f>
        <v>aaa13</v>
      </c>
      <c r="K128" s="62">
        <f>AI34</f>
        <v>5</v>
      </c>
    </row>
    <row r="129">
      <c r="C129" s="61" t="str">
        <f>E37</f>
        <v>bb13</v>
      </c>
      <c r="K129" s="62">
        <f>K35</f>
        <v>34</v>
      </c>
    </row>
    <row r="130">
      <c r="C130" s="61">
        <f>F37</f>
        <v>8</v>
      </c>
      <c r="K130" s="62">
        <f>L35</f>
        <v>5</v>
      </c>
    </row>
    <row r="131">
      <c r="C131" s="61">
        <f>C38</f>
        <v>14</v>
      </c>
      <c r="K131" s="62">
        <f>AG35</f>
        <v>2</v>
      </c>
    </row>
    <row r="132">
      <c r="C132" s="61" t="str">
        <f>D38</f>
        <v>aaa14</v>
      </c>
      <c r="K132" s="62">
        <f>AH35</f>
        <v>2016</v>
      </c>
    </row>
    <row r="133">
      <c r="C133" s="61" t="str">
        <f>E38</f>
        <v>bb14</v>
      </c>
      <c r="K133" s="62">
        <f>AI35</f>
        <v>1</v>
      </c>
    </row>
    <row r="134">
      <c r="C134" s="61">
        <f>F38</f>
        <v>9</v>
      </c>
      <c r="K134" s="62">
        <f>K36</f>
        <v>23</v>
      </c>
    </row>
    <row r="135">
      <c r="C135" s="61">
        <f>C39</f>
        <v>15</v>
      </c>
      <c r="K135" s="62">
        <f>L36</f>
        <v>3</v>
      </c>
    </row>
    <row r="136">
      <c r="C136" s="61" t="str">
        <f>D39</f>
        <v>aaa15</v>
      </c>
      <c r="K136" s="62">
        <f>AG36</f>
        <v>1</v>
      </c>
    </row>
    <row r="137">
      <c r="C137" s="61" t="str">
        <f>E39</f>
        <v>bb15</v>
      </c>
      <c r="K137" s="62">
        <f>AH36</f>
        <v>2004</v>
      </c>
    </row>
    <row r="138">
      <c r="C138" s="61">
        <f>F39</f>
        <v>4</v>
      </c>
      <c r="K138" s="62">
        <f>AI36</f>
        <v>3</v>
      </c>
    </row>
    <row r="139">
      <c r="C139" s="61">
        <f>C40</f>
        <v>16</v>
      </c>
      <c r="K139" s="62">
        <f>K37</f>
        <v>9</v>
      </c>
    </row>
    <row r="140">
      <c r="C140" s="61" t="str">
        <f>D40</f>
        <v>aaa16</v>
      </c>
      <c r="K140" s="62">
        <f>L37</f>
        <v>1</v>
      </c>
    </row>
    <row r="141">
      <c r="C141" s="61" t="str">
        <f>E40</f>
        <v>bb16</v>
      </c>
      <c r="K141" s="62">
        <f>AG37</f>
        <v>2</v>
      </c>
    </row>
    <row r="142">
      <c r="C142" s="61">
        <f>F40</f>
        <v>3</v>
      </c>
      <c r="K142" s="62">
        <f>AH37</f>
        <v>2011</v>
      </c>
    </row>
    <row r="143">
      <c r="C143" s="61">
        <f>C41</f>
        <v>17</v>
      </c>
      <c r="K143" s="62">
        <f>AI37</f>
        <v>7</v>
      </c>
    </row>
    <row r="144">
      <c r="C144" s="61" t="str">
        <f>D41</f>
        <v>aaa17</v>
      </c>
      <c r="K144" s="62">
        <f>K38</f>
        <v>12</v>
      </c>
    </row>
    <row r="145">
      <c r="C145" s="61" t="str">
        <f>E41</f>
        <v>bb17</v>
      </c>
      <c r="K145" s="62">
        <f>L38</f>
        <v>3</v>
      </c>
    </row>
    <row r="146">
      <c r="C146" s="61">
        <f>F41</f>
        <v>4</v>
      </c>
      <c r="K146" s="62">
        <f>AG38</f>
        <v>4</v>
      </c>
    </row>
    <row r="147">
      <c r="C147" s="61">
        <f>C42</f>
        <v>18</v>
      </c>
      <c r="K147" s="62">
        <f>AH38</f>
        <v>2016</v>
      </c>
    </row>
    <row r="148">
      <c r="C148" s="61" t="str">
        <f>D42</f>
        <v>aaa18</v>
      </c>
      <c r="K148" s="62">
        <f>AI38</f>
        <v>4</v>
      </c>
    </row>
    <row r="149">
      <c r="C149" s="61" t="str">
        <f>E42</f>
        <v>bb18</v>
      </c>
      <c r="K149" s="62">
        <f>K39</f>
        <v>41</v>
      </c>
    </row>
    <row r="150">
      <c r="C150" s="61">
        <f>F42</f>
        <v>6</v>
      </c>
      <c r="K150" s="62">
        <f>L39</f>
        <v>5</v>
      </c>
    </row>
    <row r="151">
      <c r="C151" s="61">
        <f>C43</f>
        <v>19</v>
      </c>
      <c r="K151" s="62">
        <f>AG39</f>
        <v>2</v>
      </c>
    </row>
    <row r="152">
      <c r="C152" s="61" t="str">
        <f>D43</f>
        <v>aaa19</v>
      </c>
      <c r="K152" s="62">
        <f>AH39</f>
        <v>2017</v>
      </c>
    </row>
    <row r="153">
      <c r="C153" s="61" t="str">
        <f>E43</f>
        <v>bb19</v>
      </c>
      <c r="K153" s="62">
        <f>AI39</f>
        <v>2</v>
      </c>
    </row>
    <row r="154">
      <c r="C154" s="61">
        <f>F43</f>
        <v>3</v>
      </c>
      <c r="K154" s="62">
        <f>K40</f>
        <v>28</v>
      </c>
    </row>
    <row r="155">
      <c r="C155" s="61">
        <f>C44</f>
        <v>20</v>
      </c>
      <c r="K155" s="62">
        <f>L40</f>
        <v>1</v>
      </c>
    </row>
    <row r="156">
      <c r="C156" s="61" t="str">
        <f>D44</f>
        <v>aaa20</v>
      </c>
      <c r="K156" s="62">
        <f>AG40</f>
        <v>1</v>
      </c>
    </row>
    <row r="157">
      <c r="C157" s="61" t="str">
        <f>E44</f>
        <v>bb20</v>
      </c>
      <c r="K157" s="62">
        <f>AH40</f>
        <v>2007</v>
      </c>
    </row>
    <row r="158">
      <c r="C158" s="61">
        <f>F44</f>
        <v>2</v>
      </c>
      <c r="K158" s="62">
        <f>AI40</f>
        <v>2</v>
      </c>
    </row>
    <row r="159">
      <c r="C159" s="61">
        <f>C45</f>
        <v>21</v>
      </c>
      <c r="K159" s="62">
        <f>K41</f>
        <v>13</v>
      </c>
    </row>
    <row r="160">
      <c r="C160" s="61" t="str">
        <f>D45</f>
        <v>aaa21</v>
      </c>
      <c r="K160" s="62">
        <f>L41</f>
        <v>5</v>
      </c>
    </row>
    <row r="161">
      <c r="C161" s="61" t="str">
        <f>E45</f>
        <v>bb21</v>
      </c>
      <c r="K161" s="62">
        <f>AG41</f>
        <v>3</v>
      </c>
    </row>
    <row r="162">
      <c r="C162" s="61">
        <f>F45</f>
        <v>1</v>
      </c>
      <c r="K162" s="62">
        <f>AH41</f>
        <v>2016</v>
      </c>
    </row>
    <row r="163">
      <c r="C163" s="61">
        <f>C46</f>
        <v>22</v>
      </c>
      <c r="K163" s="62">
        <f>AI41</f>
        <v>3</v>
      </c>
    </row>
    <row r="164">
      <c r="C164" s="61" t="str">
        <f>D46</f>
        <v>aaa22</v>
      </c>
      <c r="K164" s="62">
        <f>K42</f>
        <v>50</v>
      </c>
    </row>
    <row r="165">
      <c r="C165" s="61" t="str">
        <f>E46</f>
        <v>bb22</v>
      </c>
      <c r="K165" s="62">
        <f>L42</f>
        <v>4</v>
      </c>
    </row>
    <row r="166">
      <c r="C166" s="61">
        <f>F46</f>
        <v>6</v>
      </c>
      <c r="K166" s="62">
        <f>AG42</f>
        <v>2</v>
      </c>
    </row>
    <row r="167">
      <c r="C167" s="61">
        <f>C47</f>
        <v>23</v>
      </c>
      <c r="K167" s="62">
        <f>AH42</f>
        <v>2011</v>
      </c>
    </row>
    <row r="168">
      <c r="C168" s="61" t="str">
        <f>D47</f>
        <v>aaa23</v>
      </c>
      <c r="K168" s="62">
        <f>AI42</f>
        <v>10</v>
      </c>
    </row>
    <row r="169">
      <c r="C169" s="61" t="str">
        <f>E47</f>
        <v>bb23</v>
      </c>
      <c r="K169" s="62">
        <f>K43</f>
        <v>40</v>
      </c>
    </row>
    <row r="170">
      <c r="C170" s="61">
        <f>F47</f>
        <v>3</v>
      </c>
      <c r="K170" s="62">
        <f>L43</f>
        <v>1</v>
      </c>
    </row>
    <row r="171">
      <c r="C171" s="61">
        <f>C48</f>
        <v>24</v>
      </c>
      <c r="K171" s="62">
        <f>AG43</f>
        <v>1</v>
      </c>
    </row>
    <row r="172">
      <c r="C172" s="61" t="str">
        <f>D48</f>
        <v>aaa24</v>
      </c>
      <c r="K172" s="62">
        <f>AH43</f>
        <v>2004</v>
      </c>
    </row>
    <row r="173">
      <c r="C173" s="61" t="str">
        <f>E48</f>
        <v>bb24</v>
      </c>
      <c r="K173" s="62">
        <f>AI43</f>
        <v>3</v>
      </c>
    </row>
    <row r="174">
      <c r="C174" s="61">
        <f>F48</f>
        <v>1</v>
      </c>
      <c r="K174" s="62">
        <f>K44</f>
        <v>43</v>
      </c>
    </row>
    <row r="175">
      <c r="C175" s="61">
        <f>C49</f>
        <v>25</v>
      </c>
      <c r="K175" s="62">
        <f>L44</f>
        <v>1</v>
      </c>
    </row>
    <row r="176">
      <c r="C176" s="61" t="str">
        <f>D49</f>
        <v>aaa25</v>
      </c>
      <c r="K176" s="62">
        <f>AG44</f>
        <v>1</v>
      </c>
    </row>
    <row r="177">
      <c r="C177" s="61" t="str">
        <f>E49</f>
        <v>bb25</v>
      </c>
      <c r="K177" s="62">
        <f>AH44</f>
        <v>2016</v>
      </c>
    </row>
    <row r="178">
      <c r="C178" s="61">
        <f>F49</f>
        <v>6</v>
      </c>
      <c r="K178" s="62">
        <f>AI44</f>
        <v>2</v>
      </c>
    </row>
    <row r="179">
      <c r="C179" s="61">
        <f>C50</f>
        <v>26</v>
      </c>
      <c r="K179" s="62">
        <f>K45</f>
        <v>44</v>
      </c>
    </row>
    <row r="180">
      <c r="C180" s="61" t="str">
        <f>D50</f>
        <v>aaa26</v>
      </c>
      <c r="K180" s="62">
        <f>L45</f>
        <v>2</v>
      </c>
    </row>
    <row r="181">
      <c r="C181" s="61" t="str">
        <f>E50</f>
        <v>bb26</v>
      </c>
      <c r="K181" s="62">
        <f>AG45</f>
        <v>4</v>
      </c>
    </row>
    <row r="182">
      <c r="C182" s="61">
        <f>F50</f>
        <v>8</v>
      </c>
      <c r="K182" s="62">
        <f>AH45</f>
        <v>2009</v>
      </c>
    </row>
    <row r="183">
      <c r="C183" s="61">
        <f>C51</f>
        <v>27</v>
      </c>
      <c r="K183" s="62">
        <f>AI45</f>
        <v>10</v>
      </c>
    </row>
    <row r="184">
      <c r="C184" s="61" t="str">
        <f>D51</f>
        <v>aaa27</v>
      </c>
      <c r="K184" s="62">
        <f>K46</f>
        <v>3</v>
      </c>
    </row>
    <row r="185">
      <c r="C185" s="61" t="str">
        <f>E51</f>
        <v>bb27</v>
      </c>
      <c r="K185" s="62">
        <f>L46</f>
        <v>5</v>
      </c>
    </row>
    <row r="186">
      <c r="C186" s="61">
        <f>F51</f>
        <v>2</v>
      </c>
      <c r="K186" s="62">
        <f>AG46</f>
        <v>1</v>
      </c>
    </row>
    <row r="187">
      <c r="C187" s="61">
        <f>C52</f>
        <v>28</v>
      </c>
      <c r="K187" s="62">
        <f>AH46</f>
        <v>2016</v>
      </c>
    </row>
    <row r="188">
      <c r="C188" s="61" t="str">
        <f>D52</f>
        <v>aaa28</v>
      </c>
      <c r="K188" s="62">
        <f>AI46</f>
        <v>9</v>
      </c>
    </row>
    <row r="189">
      <c r="C189" s="61" t="str">
        <f>E52</f>
        <v>bb28</v>
      </c>
      <c r="K189" s="62">
        <f>K47</f>
        <v>41</v>
      </c>
    </row>
    <row r="190">
      <c r="C190" s="61">
        <f>F52</f>
        <v>10</v>
      </c>
      <c r="K190" s="62">
        <f>L47</f>
        <v>2</v>
      </c>
    </row>
    <row r="191">
      <c r="C191" s="61">
        <f>C53</f>
        <v>29</v>
      </c>
      <c r="K191" s="62">
        <f>AG47</f>
        <v>1</v>
      </c>
    </row>
    <row r="192">
      <c r="C192" s="61" t="str">
        <f>D53</f>
        <v>aaa29</v>
      </c>
      <c r="K192" s="62">
        <f>AH47</f>
        <v>2017</v>
      </c>
    </row>
    <row r="193">
      <c r="C193" s="61" t="str">
        <f>E53</f>
        <v>bb29</v>
      </c>
      <c r="K193" s="62">
        <f>AI47</f>
        <v>2</v>
      </c>
    </row>
    <row r="194">
      <c r="C194" s="61">
        <f>F53</f>
        <v>3</v>
      </c>
      <c r="K194" s="62">
        <f>K48</f>
        <v>25</v>
      </c>
    </row>
    <row r="195">
      <c r="C195" s="61">
        <f>C54</f>
        <v>30</v>
      </c>
      <c r="K195" s="62">
        <f>L48</f>
        <v>1</v>
      </c>
    </row>
    <row r="196">
      <c r="C196" s="61" t="str">
        <f>D54</f>
        <v>aaa30</v>
      </c>
      <c r="K196" s="62">
        <f>AG48</f>
        <v>4</v>
      </c>
    </row>
    <row r="197">
      <c r="C197" s="61" t="str">
        <f>E54</f>
        <v>bb30</v>
      </c>
      <c r="K197" s="62">
        <f>AH48</f>
        <v>2016</v>
      </c>
    </row>
    <row r="198">
      <c r="C198" s="61">
        <f>F54</f>
        <v>2</v>
      </c>
      <c r="K198" s="62">
        <f>AI48</f>
        <v>4</v>
      </c>
    </row>
    <row r="199">
      <c r="C199" s="61">
        <f>C55</f>
        <v>31</v>
      </c>
      <c r="K199" s="62">
        <f>K49</f>
        <v>17</v>
      </c>
    </row>
    <row r="200">
      <c r="C200" s="61" t="str">
        <f>D55</f>
        <v>aaa31</v>
      </c>
      <c r="K200" s="62">
        <f>L49</f>
        <v>2</v>
      </c>
    </row>
    <row r="201">
      <c r="C201" s="61" t="str">
        <f>E55</f>
        <v>bb31</v>
      </c>
      <c r="K201" s="62">
        <f>AG49</f>
        <v>3</v>
      </c>
    </row>
    <row r="202">
      <c r="C202" s="61">
        <f>F55</f>
        <v>9</v>
      </c>
      <c r="K202" s="62">
        <f>AH49</f>
        <v>2020</v>
      </c>
    </row>
    <row r="203">
      <c r="C203" s="61">
        <f>C56</f>
        <v>32</v>
      </c>
      <c r="K203" s="62">
        <f>AI49</f>
        <v>1</v>
      </c>
    </row>
    <row r="204">
      <c r="C204" s="61" t="str">
        <f>D56</f>
        <v>aaa32</v>
      </c>
      <c r="K204" s="62">
        <f>K50</f>
        <v>3</v>
      </c>
    </row>
    <row r="205">
      <c r="C205" s="61" t="str">
        <f>E56</f>
        <v>bb32</v>
      </c>
      <c r="K205" s="62">
        <f>L50</f>
        <v>2</v>
      </c>
    </row>
    <row r="206">
      <c r="C206" s="61">
        <f>F56</f>
        <v>3</v>
      </c>
      <c r="K206" s="62">
        <f>AG50</f>
        <v>1</v>
      </c>
    </row>
    <row r="207">
      <c r="C207" s="61">
        <f>C57</f>
        <v>33</v>
      </c>
      <c r="K207" s="62">
        <f>AH50</f>
        <v>2016</v>
      </c>
    </row>
    <row r="208">
      <c r="C208" s="61" t="str">
        <f>D57</f>
        <v>aaa33</v>
      </c>
      <c r="K208" s="62">
        <f>AI50</f>
        <v>9</v>
      </c>
    </row>
    <row r="209">
      <c r="C209" s="61" t="str">
        <f>E57</f>
        <v>bb33</v>
      </c>
      <c r="K209" s="62">
        <f>K51</f>
        <v>22</v>
      </c>
    </row>
    <row r="210">
      <c r="C210" s="61">
        <f>F57</f>
        <v>3</v>
      </c>
      <c r="K210" s="62">
        <f>L51</f>
        <v>2</v>
      </c>
    </row>
    <row r="211">
      <c r="C211" s="61">
        <f>C58</f>
        <v>34</v>
      </c>
      <c r="K211" s="62">
        <f>AG51</f>
        <v>1</v>
      </c>
    </row>
    <row r="212">
      <c r="C212" s="61" t="str">
        <f>D58</f>
        <v>aaa34</v>
      </c>
      <c r="K212" s="62">
        <f>AH51</f>
        <v>2021</v>
      </c>
    </row>
    <row r="213">
      <c r="C213" s="61" t="str">
        <f>E58</f>
        <v>bb34</v>
      </c>
      <c r="K213" s="62">
        <f>AI51</f>
        <v>1</v>
      </c>
    </row>
    <row r="214">
      <c r="C214" s="61">
        <f>F58</f>
        <v>6</v>
      </c>
      <c r="K214" s="62">
        <f>K52</f>
        <v>17</v>
      </c>
    </row>
    <row r="215">
      <c r="C215" s="61">
        <f>C59</f>
        <v>35</v>
      </c>
      <c r="K215" s="62">
        <f>L52</f>
        <v>1</v>
      </c>
    </row>
    <row r="216">
      <c r="C216" s="61" t="str">
        <f>D59</f>
        <v>aaa35</v>
      </c>
      <c r="K216" s="62">
        <f>AG52</f>
        <v>2</v>
      </c>
    </row>
    <row r="217">
      <c r="C217" s="61" t="str">
        <f>E59</f>
        <v>bb35</v>
      </c>
      <c r="K217" s="62">
        <f>AH52</f>
        <v>2016</v>
      </c>
    </row>
    <row r="218">
      <c r="C218" s="61">
        <f>F59</f>
        <v>2</v>
      </c>
      <c r="K218" s="62">
        <f>AI52</f>
        <v>6</v>
      </c>
    </row>
    <row r="219">
      <c r="C219" s="61">
        <f>C60</f>
        <v>36</v>
      </c>
      <c r="K219" s="62">
        <f>K53</f>
        <v>43</v>
      </c>
    </row>
    <row r="220">
      <c r="C220" s="61" t="str">
        <f>D60</f>
        <v>aaa36</v>
      </c>
      <c r="K220" s="62">
        <f>L53</f>
        <v>1</v>
      </c>
    </row>
    <row r="221">
      <c r="C221" s="61" t="str">
        <f>E60</f>
        <v>bb36</v>
      </c>
      <c r="K221" s="62">
        <f>AG53</f>
        <v>4</v>
      </c>
    </row>
    <row r="222">
      <c r="C222" s="61">
        <f>F60</f>
        <v>5</v>
      </c>
      <c r="K222" s="62">
        <f>AH53</f>
        <v>2019</v>
      </c>
    </row>
    <row r="223">
      <c r="C223" s="61">
        <f>C61</f>
        <v>37</v>
      </c>
      <c r="K223" s="62">
        <f>AI53</f>
        <v>1</v>
      </c>
    </row>
    <row r="224">
      <c r="C224" s="61" t="str">
        <f>D61</f>
        <v>aaa37</v>
      </c>
      <c r="K224" s="62">
        <f>K54</f>
        <v>12</v>
      </c>
    </row>
    <row r="225">
      <c r="C225" s="61" t="str">
        <f>E61</f>
        <v>bb37</v>
      </c>
      <c r="K225" s="62">
        <f>L54</f>
        <v>1</v>
      </c>
    </row>
    <row r="226">
      <c r="C226" s="61">
        <f>F61</f>
        <v>9</v>
      </c>
      <c r="K226" s="62">
        <f>AG54</f>
        <v>4</v>
      </c>
    </row>
    <row r="227">
      <c r="C227" s="61">
        <f>C62</f>
        <v>38</v>
      </c>
      <c r="K227" s="62">
        <f>AH54</f>
        <v>2016</v>
      </c>
    </row>
    <row r="228">
      <c r="C228" s="61" t="str">
        <f>D62</f>
        <v>aaa38</v>
      </c>
      <c r="K228" s="62">
        <f>AI54</f>
        <v>9</v>
      </c>
    </row>
    <row r="229">
      <c r="C229" s="61" t="str">
        <f>E62</f>
        <v>bb38</v>
      </c>
      <c r="K229" s="62">
        <f>K55</f>
        <v>39</v>
      </c>
    </row>
    <row r="230">
      <c r="C230" s="61">
        <f>F62</f>
        <v>4</v>
      </c>
      <c r="K230" s="62">
        <f>L55</f>
        <v>1</v>
      </c>
    </row>
    <row r="231">
      <c r="C231" s="61">
        <f>C63</f>
        <v>39</v>
      </c>
      <c r="K231" s="62">
        <f>AG55</f>
        <v>2</v>
      </c>
    </row>
    <row r="232">
      <c r="C232" s="61" t="str">
        <f>D63</f>
        <v>aaa39</v>
      </c>
      <c r="K232" s="62">
        <f>AH55</f>
        <v>2023</v>
      </c>
    </row>
    <row r="233">
      <c r="C233" s="61" t="str">
        <f>E63</f>
        <v>bb39</v>
      </c>
      <c r="K233" s="62">
        <f>AI55</f>
        <v>9</v>
      </c>
    </row>
    <row r="234">
      <c r="C234" s="61">
        <f>F63</f>
        <v>5</v>
      </c>
      <c r="K234" s="62">
        <f>K56</f>
        <v>1</v>
      </c>
    </row>
    <row r="235">
      <c r="C235" s="61">
        <f>C64</f>
        <v>40</v>
      </c>
      <c r="K235" s="62">
        <f>L56</f>
        <v>3</v>
      </c>
    </row>
    <row r="236">
      <c r="C236" s="61" t="str">
        <f>D64</f>
        <v>aaa40</v>
      </c>
      <c r="K236" s="62">
        <f>AG56</f>
        <v>2</v>
      </c>
    </row>
    <row r="237">
      <c r="C237" s="61" t="str">
        <f>E64</f>
        <v>bb40</v>
      </c>
      <c r="K237" s="62">
        <f>AH56</f>
        <v>2017</v>
      </c>
    </row>
    <row r="238">
      <c r="C238" s="61">
        <f>F64</f>
        <v>10</v>
      </c>
      <c r="K238" s="62">
        <f>AI56</f>
        <v>6</v>
      </c>
    </row>
    <row r="239">
      <c r="C239" s="61">
        <f>C65</f>
        <v>41</v>
      </c>
      <c r="K239" s="62">
        <f>K57</f>
        <v>15</v>
      </c>
    </row>
    <row r="240">
      <c r="C240" s="61" t="str">
        <f>D65</f>
        <v>aaa41</v>
      </c>
      <c r="K240" s="62">
        <f>L57</f>
        <v>4</v>
      </c>
    </row>
    <row r="241">
      <c r="C241" s="61" t="str">
        <f>E65</f>
        <v>bb41</v>
      </c>
      <c r="K241" s="62">
        <f>AG57</f>
        <v>3</v>
      </c>
    </row>
    <row r="242">
      <c r="C242" s="61">
        <f>F65</f>
        <v>6</v>
      </c>
      <c r="K242" s="62">
        <f>AH57</f>
        <v>2021</v>
      </c>
    </row>
    <row r="243">
      <c r="C243" s="61">
        <f>C66</f>
        <v>42</v>
      </c>
      <c r="K243" s="62">
        <f>AI57</f>
        <v>5</v>
      </c>
    </row>
    <row r="244">
      <c r="C244" s="61" t="str">
        <f>D66</f>
        <v>aaa42</v>
      </c>
      <c r="K244" s="62">
        <f>K58</f>
        <v>4</v>
      </c>
    </row>
    <row r="245">
      <c r="C245" s="61" t="str">
        <f>E66</f>
        <v>bb42</v>
      </c>
      <c r="K245" s="62">
        <f>L58</f>
        <v>3</v>
      </c>
    </row>
    <row r="246">
      <c r="C246" s="61">
        <f>F66</f>
        <v>10</v>
      </c>
      <c r="K246" s="62">
        <f>AG58</f>
        <v>3</v>
      </c>
    </row>
    <row r="247">
      <c r="C247" s="61">
        <f>C67</f>
        <v>43</v>
      </c>
      <c r="K247" s="62">
        <f>AH58</f>
        <v>2016</v>
      </c>
    </row>
    <row r="248">
      <c r="C248" s="61" t="str">
        <f>D67</f>
        <v>aaa43</v>
      </c>
      <c r="K248" s="62">
        <f>AI58</f>
        <v>7</v>
      </c>
    </row>
    <row r="249">
      <c r="C249" s="61" t="str">
        <f>E67</f>
        <v>bb43</v>
      </c>
      <c r="K249" s="62">
        <f>K59</f>
        <v>8</v>
      </c>
    </row>
    <row r="250">
      <c r="C250" s="61">
        <f>F67</f>
        <v>9</v>
      </c>
      <c r="K250" s="62">
        <f>L59</f>
        <v>1</v>
      </c>
    </row>
    <row r="251">
      <c r="C251" s="61">
        <f>C68</f>
        <v>44</v>
      </c>
      <c r="K251" s="62">
        <f>AG59</f>
        <v>2</v>
      </c>
    </row>
    <row r="252">
      <c r="C252" s="61" t="str">
        <f>D68</f>
        <v>aaa44</v>
      </c>
      <c r="K252" s="62">
        <f>AH59</f>
        <v>2008</v>
      </c>
    </row>
    <row r="253">
      <c r="C253" s="61" t="str">
        <f>E68</f>
        <v>bb44</v>
      </c>
      <c r="K253" s="62">
        <f>AI59</f>
        <v>10</v>
      </c>
    </row>
    <row r="254">
      <c r="C254" s="61">
        <f>F68</f>
        <v>6</v>
      </c>
      <c r="K254" s="62">
        <f>K60</f>
        <v>49</v>
      </c>
    </row>
    <row r="255">
      <c r="C255" s="61">
        <f>C69</f>
        <v>45</v>
      </c>
      <c r="K255" s="62">
        <f>L60</f>
        <v>5</v>
      </c>
    </row>
    <row r="256">
      <c r="C256" s="61" t="str">
        <f>D69</f>
        <v>aaa45</v>
      </c>
      <c r="K256" s="62">
        <f>AG60</f>
        <v>3</v>
      </c>
    </row>
    <row r="257">
      <c r="C257" s="61" t="str">
        <f>E69</f>
        <v>bb45</v>
      </c>
      <c r="K257" s="62">
        <f>AH60</f>
        <v>2016</v>
      </c>
    </row>
    <row r="258">
      <c r="C258" s="61">
        <f>F69</f>
        <v>3</v>
      </c>
      <c r="K258" s="62">
        <f>AI60</f>
        <v>9</v>
      </c>
    </row>
    <row r="259">
      <c r="C259" s="61">
        <f>C70</f>
        <v>46</v>
      </c>
      <c r="K259" s="62">
        <f>K61</f>
        <v>40</v>
      </c>
    </row>
    <row r="260">
      <c r="C260" s="61" t="str">
        <f>D70</f>
        <v>aaa46</v>
      </c>
      <c r="K260" s="62">
        <f>L61</f>
        <v>4</v>
      </c>
    </row>
    <row r="261">
      <c r="C261" s="61" t="str">
        <f>E70</f>
        <v>bb46</v>
      </c>
      <c r="K261" s="62">
        <f>AG61</f>
        <v>1</v>
      </c>
    </row>
    <row r="262">
      <c r="C262" s="61">
        <f>F70</f>
        <v>10</v>
      </c>
      <c r="K262" s="62">
        <f>AH61</f>
        <v>2018</v>
      </c>
    </row>
    <row r="263">
      <c r="C263" s="61">
        <f>C71</f>
        <v>47</v>
      </c>
      <c r="K263" s="62">
        <f>AI61</f>
        <v>6</v>
      </c>
    </row>
    <row r="264">
      <c r="C264" s="61" t="str">
        <f>D71</f>
        <v>aaa47</v>
      </c>
      <c r="K264" s="62">
        <f>K62</f>
        <v>1</v>
      </c>
    </row>
    <row r="265">
      <c r="C265" s="61" t="str">
        <f>E71</f>
        <v>bb47</v>
      </c>
      <c r="K265" s="62">
        <f>L62</f>
        <v>5</v>
      </c>
    </row>
    <row r="266">
      <c r="C266" s="61">
        <f>F71</f>
        <v>4</v>
      </c>
      <c r="K266" s="62">
        <f>AG62</f>
        <v>2</v>
      </c>
    </row>
    <row r="267">
      <c r="C267" s="61">
        <f>C72</f>
        <v>48</v>
      </c>
      <c r="K267" s="62">
        <f>AH62</f>
        <v>2017</v>
      </c>
    </row>
    <row r="268">
      <c r="C268" s="61" t="str">
        <f>D72</f>
        <v>aaa48</v>
      </c>
      <c r="K268" s="62">
        <f>AI62</f>
        <v>4</v>
      </c>
    </row>
    <row r="269">
      <c r="C269" s="61" t="str">
        <f>E72</f>
        <v>bb48</v>
      </c>
      <c r="K269" s="62">
        <f>K63</f>
        <v>17</v>
      </c>
    </row>
    <row r="270">
      <c r="C270" s="61">
        <f>F72</f>
        <v>10</v>
      </c>
      <c r="K270" s="62">
        <f>L63</f>
        <v>1</v>
      </c>
    </row>
    <row r="271">
      <c r="C271" s="61">
        <f>C73</f>
        <v>49</v>
      </c>
      <c r="K271" s="62">
        <f>AG63</f>
        <v>1</v>
      </c>
    </row>
    <row r="272">
      <c r="C272" s="61" t="str">
        <f>D73</f>
        <v>aaa49</v>
      </c>
      <c r="K272" s="62">
        <f>AH63</f>
        <v>2017</v>
      </c>
    </row>
    <row r="273">
      <c r="C273" s="61" t="str">
        <f>E73</f>
        <v>bb49</v>
      </c>
      <c r="K273" s="62">
        <f>AI63</f>
        <v>3</v>
      </c>
    </row>
    <row r="274">
      <c r="C274" s="61">
        <f>F73</f>
        <v>8</v>
      </c>
      <c r="K274" s="62">
        <f>K64</f>
        <v>46</v>
      </c>
    </row>
    <row r="275">
      <c r="C275" s="61">
        <f>C74</f>
        <v>50</v>
      </c>
      <c r="K275" s="62">
        <f>L64</f>
        <v>3</v>
      </c>
    </row>
    <row r="276">
      <c r="C276" s="61" t="str">
        <f>D74</f>
        <v>aaa50</v>
      </c>
      <c r="K276" s="62">
        <f>AG64</f>
        <v>2</v>
      </c>
    </row>
    <row r="277">
      <c r="C277" s="61" t="str">
        <f>E74</f>
        <v>bb50</v>
      </c>
      <c r="K277" s="62">
        <f>AH64</f>
        <v>2016</v>
      </c>
    </row>
    <row r="278">
      <c r="C278" s="61">
        <f>F74</f>
        <v>7</v>
      </c>
      <c r="K278" s="62">
        <f>AI64</f>
        <v>4</v>
      </c>
    </row>
    <row r="279">
      <c r="K279" s="62">
        <f>K65</f>
        <v>50</v>
      </c>
    </row>
    <row r="280">
      <c r="K280" s="62">
        <f>L65</f>
        <v>2</v>
      </c>
    </row>
    <row r="281">
      <c r="K281" s="62">
        <f>AG65</f>
        <v>2</v>
      </c>
    </row>
    <row r="282">
      <c r="K282" s="62">
        <f>AH65</f>
        <v>2008</v>
      </c>
    </row>
    <row r="283">
      <c r="K283" s="62">
        <f>AI65</f>
        <v>5</v>
      </c>
    </row>
    <row r="284">
      <c r="K284" s="62">
        <f>K66</f>
        <v>41</v>
      </c>
    </row>
    <row r="285">
      <c r="K285" s="62">
        <f>L66</f>
        <v>3</v>
      </c>
    </row>
    <row r="286">
      <c r="K286" s="62">
        <f>AG66</f>
        <v>3</v>
      </c>
    </row>
    <row r="287">
      <c r="K287" s="62">
        <f>AH66</f>
        <v>2016</v>
      </c>
    </row>
    <row r="288">
      <c r="K288" s="62">
        <f>AI66</f>
        <v>5</v>
      </c>
    </row>
    <row r="289">
      <c r="K289" s="62">
        <f>K67</f>
        <v>34</v>
      </c>
    </row>
    <row r="290">
      <c r="K290" s="62">
        <f>L67</f>
        <v>3</v>
      </c>
    </row>
    <row r="291">
      <c r="K291" s="62">
        <f>AG67</f>
        <v>2</v>
      </c>
    </row>
    <row r="292">
      <c r="K292" s="62">
        <f>AH67</f>
        <v>2014</v>
      </c>
    </row>
    <row r="293">
      <c r="K293" s="62">
        <f>AI67</f>
        <v>2</v>
      </c>
    </row>
    <row r="294">
      <c r="K294" s="62">
        <f>K68</f>
        <v>32</v>
      </c>
    </row>
    <row r="295">
      <c r="K295" s="62">
        <f>L68</f>
        <v>2</v>
      </c>
    </row>
    <row r="296">
      <c r="K296" s="62">
        <f>AG68</f>
        <v>1</v>
      </c>
    </row>
    <row r="297">
      <c r="K297" s="62">
        <f>AH68</f>
        <v>2004</v>
      </c>
    </row>
    <row r="298">
      <c r="K298" s="62">
        <f>AI68</f>
        <v>8</v>
      </c>
    </row>
    <row r="299">
      <c r="K299" s="62">
        <f>K69</f>
        <v>26</v>
      </c>
    </row>
    <row r="300">
      <c r="K300" s="62">
        <f>L69</f>
        <v>1</v>
      </c>
    </row>
    <row r="301">
      <c r="K301" s="62">
        <f>AG69</f>
        <v>4</v>
      </c>
    </row>
    <row r="302">
      <c r="K302" s="62">
        <f>AH69</f>
        <v>2016</v>
      </c>
    </row>
    <row r="303">
      <c r="K303" s="62">
        <f>AI69</f>
        <v>8</v>
      </c>
    </row>
    <row r="304">
      <c r="K304" s="62">
        <f>K70</f>
        <v>18</v>
      </c>
    </row>
    <row r="305">
      <c r="K305" s="62">
        <f>L70</f>
        <v>3</v>
      </c>
    </row>
    <row r="306">
      <c r="K306" s="62">
        <f>AG70</f>
        <v>2</v>
      </c>
    </row>
    <row r="307">
      <c r="K307" s="62">
        <f>AH70</f>
        <v>2011</v>
      </c>
    </row>
    <row r="308">
      <c r="K308" s="62">
        <f>AI70</f>
        <v>9</v>
      </c>
    </row>
    <row r="309">
      <c r="K309" s="62">
        <f>K71</f>
        <v>27</v>
      </c>
    </row>
    <row r="310">
      <c r="K310" s="62">
        <f>L71</f>
        <v>5</v>
      </c>
    </row>
    <row r="311">
      <c r="K311" s="62">
        <f>AG71</f>
        <v>4</v>
      </c>
    </row>
    <row r="312">
      <c r="K312" s="62">
        <f>AH71</f>
        <v>2016</v>
      </c>
    </row>
    <row r="313">
      <c r="K313" s="62">
        <f>AI71</f>
        <v>1</v>
      </c>
    </row>
    <row r="314">
      <c r="K314" s="62">
        <f>K72</f>
        <v>28</v>
      </c>
    </row>
    <row r="315">
      <c r="K315" s="62">
        <f>L72</f>
        <v>4</v>
      </c>
    </row>
    <row r="316">
      <c r="K316" s="62">
        <f>AG72</f>
        <v>2</v>
      </c>
    </row>
    <row r="317">
      <c r="K317" s="62">
        <f>AH72</f>
        <v>2004</v>
      </c>
    </row>
    <row r="318">
      <c r="K318" s="62">
        <f>AI72</f>
        <v>1</v>
      </c>
    </row>
    <row r="319">
      <c r="K319" s="62">
        <f>K73</f>
        <v>25</v>
      </c>
    </row>
    <row r="320">
      <c r="K320" s="62">
        <f>L73</f>
        <v>4</v>
      </c>
    </row>
    <row r="321">
      <c r="K321" s="62">
        <f>AG73</f>
        <v>3</v>
      </c>
    </row>
    <row r="322">
      <c r="K322" s="62">
        <f>AH73</f>
        <v>2016</v>
      </c>
    </row>
    <row r="323">
      <c r="K323" s="62">
        <f>AI73</f>
        <v>5</v>
      </c>
    </row>
    <row r="324">
      <c r="K324" s="62">
        <f>K74</f>
        <v>49</v>
      </c>
    </row>
    <row r="325">
      <c r="K325" s="62">
        <f>L74</f>
        <v>4</v>
      </c>
    </row>
    <row r="326">
      <c r="K326" s="62">
        <f>AG74</f>
        <v>2</v>
      </c>
    </row>
    <row r="327">
      <c r="K327" s="62">
        <f>AH74</f>
        <v>2021</v>
      </c>
    </row>
    <row r="328">
      <c r="K328" s="62">
        <f>AI74</f>
        <v>4</v>
      </c>
    </row>
  </sheetData>
  <mergeCells count="1">
    <mergeCell ref="L23:AH23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4.38"/>
    <col customWidth="1" min="7" max="7" width="15.25"/>
    <col customWidth="1" min="11" max="11" width="13.13"/>
    <col customWidth="1" min="12" max="12" width="15.13"/>
    <col customWidth="1" min="13" max="13" width="14.75"/>
    <col customWidth="1" min="14" max="14" width="18.88"/>
    <col customWidth="1" min="15" max="15" width="27.5"/>
    <col customWidth="1" min="17" max="17" width="13.25"/>
    <col customWidth="1" min="19" max="19" width="13.25"/>
    <col customWidth="1" min="25" max="25" width="27.5"/>
    <col customWidth="1" min="26" max="26" width="19.38"/>
    <col customWidth="1" min="63" max="63" width="18.88"/>
    <col customWidth="1" min="64" max="64" width="27.5"/>
    <col customWidth="1" min="70" max="70" width="14.75"/>
  </cols>
  <sheetData>
    <row r="1">
      <c r="T1" s="63" t="s">
        <v>629</v>
      </c>
      <c r="AI1" s="63" t="s">
        <v>629</v>
      </c>
      <c r="CT1" s="63" t="s">
        <v>629</v>
      </c>
    </row>
    <row r="2">
      <c r="T2" s="63" t="s">
        <v>629</v>
      </c>
      <c r="AI2" s="63" t="s">
        <v>629</v>
      </c>
      <c r="CT2" s="63" t="s">
        <v>629</v>
      </c>
    </row>
    <row r="3">
      <c r="T3" s="63" t="s">
        <v>629</v>
      </c>
      <c r="AI3" s="63" t="s">
        <v>629</v>
      </c>
      <c r="CT3" s="63" t="s">
        <v>629</v>
      </c>
    </row>
    <row r="4">
      <c r="T4" s="63" t="s">
        <v>629</v>
      </c>
      <c r="AI4" s="63" t="s">
        <v>629</v>
      </c>
      <c r="CT4" s="63" t="s">
        <v>629</v>
      </c>
    </row>
    <row r="5">
      <c r="T5" s="63" t="s">
        <v>629</v>
      </c>
      <c r="AI5" s="63" t="s">
        <v>629</v>
      </c>
      <c r="CT5" s="63" t="s">
        <v>629</v>
      </c>
    </row>
    <row r="6">
      <c r="T6" s="63" t="s">
        <v>629</v>
      </c>
      <c r="AI6" s="63" t="s">
        <v>629</v>
      </c>
      <c r="CT6" s="63" t="s">
        <v>629</v>
      </c>
    </row>
    <row r="7">
      <c r="T7" s="63" t="s">
        <v>629</v>
      </c>
      <c r="AI7" s="63" t="s">
        <v>629</v>
      </c>
      <c r="CT7" s="63" t="s">
        <v>629</v>
      </c>
    </row>
    <row r="8">
      <c r="T8" s="63" t="s">
        <v>629</v>
      </c>
      <c r="AI8" s="63" t="s">
        <v>629</v>
      </c>
      <c r="CT8" s="63" t="s">
        <v>629</v>
      </c>
    </row>
    <row r="9">
      <c r="T9" s="63" t="s">
        <v>629</v>
      </c>
      <c r="AI9" s="63" t="s">
        <v>629</v>
      </c>
      <c r="CT9" s="63" t="s">
        <v>629</v>
      </c>
    </row>
    <row r="10">
      <c r="T10" s="63" t="s">
        <v>629</v>
      </c>
      <c r="AI10" s="63" t="s">
        <v>629</v>
      </c>
      <c r="CT10" s="63" t="s">
        <v>629</v>
      </c>
    </row>
    <row r="11">
      <c r="T11" s="63" t="s">
        <v>629</v>
      </c>
      <c r="AI11" s="63" t="s">
        <v>629</v>
      </c>
      <c r="CT11" s="63" t="s">
        <v>629</v>
      </c>
    </row>
    <row r="12">
      <c r="T12" s="63" t="s">
        <v>629</v>
      </c>
      <c r="AI12" s="63" t="s">
        <v>629</v>
      </c>
      <c r="CT12" s="63" t="s">
        <v>629</v>
      </c>
    </row>
    <row r="13">
      <c r="T13" s="63" t="s">
        <v>629</v>
      </c>
      <c r="AI13" s="63" t="s">
        <v>629</v>
      </c>
      <c r="CT13" s="63" t="s">
        <v>629</v>
      </c>
    </row>
    <row r="14">
      <c r="T14" s="63" t="s">
        <v>629</v>
      </c>
      <c r="AI14" s="63" t="s">
        <v>629</v>
      </c>
      <c r="CT14" s="63" t="s">
        <v>629</v>
      </c>
    </row>
    <row r="15">
      <c r="T15" s="63" t="s">
        <v>629</v>
      </c>
      <c r="AI15" s="63" t="s">
        <v>629</v>
      </c>
      <c r="CT15" s="63" t="s">
        <v>629</v>
      </c>
    </row>
    <row r="16">
      <c r="T16" s="63" t="s">
        <v>629</v>
      </c>
      <c r="AI16" s="63" t="s">
        <v>629</v>
      </c>
      <c r="CT16" s="63" t="s">
        <v>629</v>
      </c>
    </row>
    <row r="17">
      <c r="T17" s="63" t="s">
        <v>629</v>
      </c>
      <c r="AI17" s="63" t="s">
        <v>629</v>
      </c>
      <c r="CT17" s="63" t="s">
        <v>629</v>
      </c>
    </row>
    <row r="18">
      <c r="T18" s="63" t="s">
        <v>629</v>
      </c>
      <c r="AI18" s="63" t="s">
        <v>629</v>
      </c>
      <c r="CT18" s="63" t="s">
        <v>629</v>
      </c>
    </row>
    <row r="19">
      <c r="T19" s="63" t="s">
        <v>629</v>
      </c>
      <c r="AI19" s="63" t="s">
        <v>629</v>
      </c>
      <c r="CT19" s="63" t="s">
        <v>629</v>
      </c>
    </row>
    <row r="20">
      <c r="T20" s="63" t="s">
        <v>629</v>
      </c>
      <c r="AI20" s="63" t="s">
        <v>629</v>
      </c>
      <c r="CT20" s="63" t="s">
        <v>629</v>
      </c>
    </row>
    <row r="21">
      <c r="T21" s="63" t="s">
        <v>629</v>
      </c>
      <c r="AI21" s="63" t="s">
        <v>629</v>
      </c>
      <c r="CT21" s="63" t="s">
        <v>629</v>
      </c>
    </row>
    <row r="22">
      <c r="T22" s="63" t="s">
        <v>629</v>
      </c>
      <c r="AI22" s="63" t="s">
        <v>629</v>
      </c>
      <c r="CT22" s="63" t="s">
        <v>629</v>
      </c>
    </row>
    <row r="23">
      <c r="T23" s="63" t="s">
        <v>629</v>
      </c>
      <c r="AI23" s="63" t="s">
        <v>629</v>
      </c>
      <c r="CT23" s="63" t="s">
        <v>629</v>
      </c>
    </row>
    <row r="24">
      <c r="T24" s="63" t="s">
        <v>629</v>
      </c>
      <c r="AI24" s="63" t="s">
        <v>629</v>
      </c>
      <c r="CT24" s="63" t="s">
        <v>629</v>
      </c>
    </row>
    <row r="25">
      <c r="T25" s="63" t="s">
        <v>629</v>
      </c>
      <c r="AI25" s="63" t="s">
        <v>629</v>
      </c>
      <c r="CT25" s="63" t="s">
        <v>629</v>
      </c>
    </row>
    <row r="26">
      <c r="T26" s="63" t="s">
        <v>629</v>
      </c>
      <c r="AI26" s="63" t="s">
        <v>629</v>
      </c>
      <c r="CT26" s="63" t="s">
        <v>629</v>
      </c>
    </row>
    <row r="27">
      <c r="T27" s="63" t="s">
        <v>629</v>
      </c>
      <c r="AI27" s="63" t="s">
        <v>629</v>
      </c>
      <c r="CT27" s="63" t="s">
        <v>629</v>
      </c>
    </row>
    <row r="28">
      <c r="T28" s="63" t="s">
        <v>629</v>
      </c>
      <c r="AI28" s="63" t="s">
        <v>629</v>
      </c>
      <c r="CT28" s="63" t="s">
        <v>629</v>
      </c>
    </row>
    <row r="29">
      <c r="T29" s="63" t="s">
        <v>629</v>
      </c>
      <c r="AI29" s="63" t="s">
        <v>629</v>
      </c>
      <c r="BS29" s="64" t="s">
        <v>2</v>
      </c>
      <c r="CT29" s="63" t="s">
        <v>629</v>
      </c>
    </row>
    <row r="30">
      <c r="D30" s="51"/>
      <c r="T30" s="63" t="s">
        <v>629</v>
      </c>
      <c r="AI30" s="63" t="s">
        <v>629</v>
      </c>
      <c r="BG30" s="12" t="s">
        <v>12</v>
      </c>
      <c r="BH30" s="64" t="s">
        <v>16</v>
      </c>
      <c r="BI30" s="64" t="s">
        <v>630</v>
      </c>
      <c r="BJ30" s="64" t="s">
        <v>631</v>
      </c>
      <c r="BK30" s="64" t="s">
        <v>632</v>
      </c>
      <c r="BL30" s="64" t="s">
        <v>633</v>
      </c>
      <c r="BM30" s="64" t="s">
        <v>1</v>
      </c>
      <c r="BN30" s="64" t="s">
        <v>2</v>
      </c>
      <c r="BO30" s="64" t="s">
        <v>3</v>
      </c>
      <c r="BR30" s="64" t="s">
        <v>631</v>
      </c>
      <c r="BS30" s="65">
        <v>1.0</v>
      </c>
      <c r="BT30" s="65">
        <v>2.0</v>
      </c>
      <c r="BU30" s="65">
        <v>3.0</v>
      </c>
      <c r="BV30" s="65">
        <v>4.0</v>
      </c>
      <c r="BW30" s="65">
        <v>5.0</v>
      </c>
      <c r="BX30" s="65">
        <v>6.0</v>
      </c>
      <c r="BY30" s="65">
        <v>7.0</v>
      </c>
      <c r="BZ30" s="65">
        <v>8.0</v>
      </c>
      <c r="CA30" s="65">
        <v>9.0</v>
      </c>
      <c r="CB30" s="65">
        <v>10.0</v>
      </c>
      <c r="CC30" s="65">
        <v>11.0</v>
      </c>
      <c r="CD30" s="65">
        <v>12.0</v>
      </c>
      <c r="CT30" s="63" t="s">
        <v>629</v>
      </c>
    </row>
    <row r="31">
      <c r="T31" s="63" t="s">
        <v>629</v>
      </c>
      <c r="AI31" s="63" t="s">
        <v>629</v>
      </c>
      <c r="BG31" s="6">
        <v>0.0</v>
      </c>
      <c r="BH31" s="65">
        <v>1.0</v>
      </c>
      <c r="BI31" s="65" t="s">
        <v>77</v>
      </c>
      <c r="BJ31" s="65">
        <v>9.0</v>
      </c>
      <c r="BK31" s="65">
        <v>4953.0</v>
      </c>
      <c r="BL31" s="65">
        <v>12.0</v>
      </c>
      <c r="BM31" s="65">
        <v>31.0</v>
      </c>
      <c r="BN31" s="65">
        <v>9.0</v>
      </c>
      <c r="BO31" s="65">
        <v>2014.0</v>
      </c>
      <c r="BR31" s="65">
        <v>1.0</v>
      </c>
      <c r="BS31" s="66">
        <f>SUMIFS($BL$31:$BL$130,$BN$31:$BN$130,$BS$30,$BJ$31:$BJ$130,1)</f>
        <v>0</v>
      </c>
      <c r="BT31" s="66">
        <f>SUMIFS($BL$31:$BL$130,$BN$31:$BN$130,$BT$30,$BJ$31:$BJ$130,1)</f>
        <v>58</v>
      </c>
      <c r="BU31" s="66">
        <f>SUMIFS($BL$31:$BL$130,$BN$31:$BN$130,$BU$30,$BJ$31:$BJ$130,1)</f>
        <v>5</v>
      </c>
      <c r="BV31" s="66">
        <f>SUMIFS($BL$31:$BL$130,$BN$31:$BN$130,$BV$30,$BJ$31:$BJ$130,1)</f>
        <v>13</v>
      </c>
      <c r="BW31" s="66">
        <f>SUMIFS($BL$31:$BL$130,$BN$31:$BN$130,$BW$30,$BJ$31:$BJ$130,1)</f>
        <v>0</v>
      </c>
      <c r="BX31" s="66">
        <f>SUMIFS($BL$31:$BL$130,$BN$31:$BN$130,$BX$30,$BJ$31:$BJ$130,1)</f>
        <v>0</v>
      </c>
      <c r="BY31" s="66">
        <f>SUMIFS($BL$31:$BL$130,$BN$31:$BN$130,$BY$30,$BJ$31:$BJ$130,1)</f>
        <v>0</v>
      </c>
      <c r="BZ31" s="66">
        <f>SUMIFS($BL$31:$BL$130,$BN$31:$BN$130,$BZ$30,$BJ$31:$BJ$130,1)</f>
        <v>0</v>
      </c>
      <c r="CA31" s="66">
        <f>SUMIFS($BL$31:$BL$130,$BN$31:$BN$130,$CA$30,$BJ$31:$BJ$130,1)</f>
        <v>24</v>
      </c>
      <c r="CB31" s="66">
        <f>SUMIFS($BL$31:$BL$130,$BN$31:$BN$130,$CB$30,$BJ$31:$BJ$130,1)</f>
        <v>29</v>
      </c>
      <c r="CC31" s="66">
        <f>SUMIFS($BL$31:$BL$130,$BN$31:$BN$130,$CC$30,$BJ$31:$BJ$130,1)</f>
        <v>61</v>
      </c>
      <c r="CD31" s="66">
        <f>SUMIFS($BL$31:$BL$130,$BN$31:$BN$130,$CD$30,$BJ$31:$BJ$130,1)</f>
        <v>0</v>
      </c>
      <c r="CT31" s="63" t="s">
        <v>629</v>
      </c>
    </row>
    <row r="32">
      <c r="T32" s="63" t="s">
        <v>629</v>
      </c>
      <c r="AI32" s="63" t="s">
        <v>629</v>
      </c>
      <c r="BG32" s="6">
        <v>1.0</v>
      </c>
      <c r="BH32" s="65">
        <v>2.0</v>
      </c>
      <c r="BI32" s="65" t="s">
        <v>133</v>
      </c>
      <c r="BJ32" s="65">
        <v>9.0</v>
      </c>
      <c r="BK32" s="65">
        <v>4635.0</v>
      </c>
      <c r="BL32" s="65">
        <v>30.0</v>
      </c>
      <c r="BM32" s="65">
        <v>1.0</v>
      </c>
      <c r="BN32" s="65">
        <v>9.0</v>
      </c>
      <c r="BO32" s="65">
        <v>2001.0</v>
      </c>
      <c r="BR32" s="65">
        <v>2.0</v>
      </c>
      <c r="BS32" s="66">
        <f>SUMIFS($BL$31:$BL$130,$BN$31:$BN$130,$BS$30,$BJ$31:$BJ$130,2)</f>
        <v>20</v>
      </c>
      <c r="BT32" s="66">
        <f>SUMIFS($BL$31:$BL$130,$BN$31:$BN$130,$BT$30,$BJ$31:$BJ$130,2)</f>
        <v>2</v>
      </c>
      <c r="BU32" s="66">
        <f>SUMIFS($BL$31:$BL$130,$BN$31:$BN$130,$BU$30,$BJ$31:$BJ$130,2)</f>
        <v>4</v>
      </c>
      <c r="BV32" s="66">
        <f>SUMIFS($BL$31:$BL$130,$BN$31:$BN$130,$BV$30,$BJ$31:$BJ$130,2)</f>
        <v>17</v>
      </c>
      <c r="BW32" s="66">
        <f>SUMIFS($BL$31:$BL$130,$BN$31:$BN$130,$BW$30,$BJ$31:$BJ$130,2)</f>
        <v>14</v>
      </c>
      <c r="BX32" s="66">
        <f>SUMIFS($BL$31:$BL$130,$BN$31:$BN$130,$BX$30,$BJ$31:$BJ$130,2)</f>
        <v>17</v>
      </c>
      <c r="BY32" s="66">
        <f>SUMIFS($BL$31:$BL$130,$BN$31:$BN$130,$BY$30,$BJ$31:$BJ$130,2)</f>
        <v>0</v>
      </c>
      <c r="BZ32" s="66">
        <f>SUMIFS($BL$31:$BL$130,$BN$31:$BN$130,$BZ$30,$BJ$31:$BJ$130,2)</f>
        <v>30</v>
      </c>
      <c r="CA32" s="66">
        <f>SUMIFS($BL$31:$BL$130,$BN$31:$BN$130,$CA$30,$BJ$31:$BJ$130,2)</f>
        <v>0</v>
      </c>
      <c r="CB32" s="66">
        <f>SUMIFS($BL$31:$BL$130,$BN$31:$BN$130,$CB$30,$BJ$31:$BJ$130,2)</f>
        <v>5</v>
      </c>
      <c r="CC32" s="66">
        <f>SUMIFS($BL$31:$BL$130,$BN$31:$BN$130,$CC$30,$BJ$31:$BJ$130,2)</f>
        <v>6</v>
      </c>
      <c r="CD32" s="66">
        <f>SUMIFS($BL$31:$BL$130,$BN$31:$BN$130,$CD$30,$BJ$31:$BJ$130,2)</f>
        <v>0</v>
      </c>
      <c r="CT32" s="63" t="s">
        <v>629</v>
      </c>
    </row>
    <row r="33">
      <c r="D33" s="38"/>
      <c r="E33" s="38"/>
      <c r="F33" s="38"/>
      <c r="G33" s="67" t="s">
        <v>634</v>
      </c>
      <c r="T33" s="63" t="s">
        <v>629</v>
      </c>
      <c r="AI33" s="63" t="s">
        <v>629</v>
      </c>
      <c r="BG33" s="6">
        <v>2.0</v>
      </c>
      <c r="BH33" s="65">
        <v>3.0</v>
      </c>
      <c r="BI33" s="65" t="s">
        <v>128</v>
      </c>
      <c r="BJ33" s="65">
        <v>7.0</v>
      </c>
      <c r="BK33" s="65">
        <v>7575.0</v>
      </c>
      <c r="BL33" s="65">
        <v>20.0</v>
      </c>
      <c r="BM33" s="65">
        <v>21.0</v>
      </c>
      <c r="BN33" s="65">
        <v>3.0</v>
      </c>
      <c r="BO33" s="65">
        <v>2009.0</v>
      </c>
      <c r="BR33" s="65">
        <v>3.0</v>
      </c>
      <c r="BS33" s="66">
        <f>SUMIFS($BL$31:$BL$130,$BN$31:$BN$130,$BS$30,$BJ$31:$BJ$130,3)</f>
        <v>0</v>
      </c>
      <c r="BT33" s="66">
        <f>SUMIFS($BL$31:$BL$130,$BN$31:$BN$130,$BT$30,$BJ$31:$BJ$130,3)</f>
        <v>0</v>
      </c>
      <c r="BU33" s="66">
        <f>SUMIFS($BL$31:$BL$130,$BN$31:$BN$130,$BU$30,$BJ$31:$BJ$130,3)</f>
        <v>22</v>
      </c>
      <c r="BV33" s="66">
        <f>SUMIFS($BL$31:$BL$130,$BN$31:$BN$130,$BV$30,$BJ$31:$BJ$130,3)</f>
        <v>8</v>
      </c>
      <c r="BW33" s="66">
        <f>SUMIFS($BL$31:$BL$130,$BN$31:$BN$130,$BW$30,$BJ$31:$BJ$130,3)</f>
        <v>0</v>
      </c>
      <c r="BX33" s="66">
        <f>SUMIFS($BL$31:$BL$130,$BN$31:$BN$130,$BX$30,$BJ$31:$BJ$130,3)</f>
        <v>12</v>
      </c>
      <c r="BY33" s="66">
        <f>SUMIFS($BL$31:$BL$130,$BN$31:$BN$130,$BY$30,$BJ$31:$BJ$130,3)</f>
        <v>0</v>
      </c>
      <c r="BZ33" s="66">
        <f>SUMIFS($BL$31:$BL$130,$BN$31:$BN$130,$BZ$30,$BJ$31:$BJ$130,3)</f>
        <v>0</v>
      </c>
      <c r="CA33" s="66">
        <f>SUMIFS($BL$31:$BL$130,$BN$31:$BN$130,$CA$30,$BJ$31:$BJ$130,3)</f>
        <v>0</v>
      </c>
      <c r="CB33" s="66">
        <f>SUMIFS($BL$31:$BL$130,$BN$31:$BN$130,$CB$30,$BJ$31:$BJ$130,3)</f>
        <v>29</v>
      </c>
      <c r="CC33" s="66">
        <f>SUMIFS($BL$31:$BL$130,$BN$31:$BN$130,$CC$30,$BJ$31:$BJ$130,3)</f>
        <v>24</v>
      </c>
      <c r="CD33" s="66">
        <f>SUMIFS($BL$31:$BL$130,$BN$31:$BN$130,$CD$30,$BJ$31:$BJ$130,3)</f>
        <v>0</v>
      </c>
      <c r="CT33" s="63" t="s">
        <v>629</v>
      </c>
    </row>
    <row r="34">
      <c r="D34" s="15" t="s">
        <v>635</v>
      </c>
      <c r="E34" s="38"/>
      <c r="F34" s="38"/>
      <c r="K34" s="15" t="s">
        <v>9</v>
      </c>
      <c r="T34" s="63" t="s">
        <v>629</v>
      </c>
      <c r="AI34" s="63" t="s">
        <v>629</v>
      </c>
      <c r="BG34" s="6">
        <v>3.0</v>
      </c>
      <c r="BH34" s="65">
        <v>4.0</v>
      </c>
      <c r="BI34" s="65" t="s">
        <v>137</v>
      </c>
      <c r="BJ34" s="65">
        <v>7.0</v>
      </c>
      <c r="BK34" s="65">
        <v>3082.0</v>
      </c>
      <c r="BL34" s="65">
        <v>30.0</v>
      </c>
      <c r="BM34" s="65">
        <v>21.0</v>
      </c>
      <c r="BN34" s="65">
        <v>9.0</v>
      </c>
      <c r="BO34" s="65">
        <v>2014.0</v>
      </c>
      <c r="BR34" s="65">
        <v>4.0</v>
      </c>
      <c r="BS34" s="66">
        <f>SUMIFS($BL$31:$BL$130,$BN$31:$BN$130,$BS$30,$BJ$31:$BJ$130,4)</f>
        <v>2</v>
      </c>
      <c r="BT34" s="66">
        <f>SUMIFS($BL$31:$BL$130,$BN$31:$BN$130,$BT$30,$BJ$31:$BJ$130,4)</f>
        <v>0</v>
      </c>
      <c r="BU34" s="66">
        <f>SUMIFS($BL$31:$BL$130,$BN$31:$BN$130,$BU$30,$BJ$31:$BJ$130,4)</f>
        <v>20</v>
      </c>
      <c r="BV34" s="66">
        <f>SUMIFS($BL$31:$BL$130,$BN$31:$BN$130,$BV$30,$BJ$31:$BJ$130,4)</f>
        <v>25</v>
      </c>
      <c r="BW34" s="66">
        <f>SUMIFS($BL$31:$BL$130,$BN$31:$BN$130,$BW$30,$BJ$31:$BJ$130,4)</f>
        <v>0</v>
      </c>
      <c r="BX34" s="66">
        <f>SUMIFS($BL$31:$BL$130,$BN$31:$BN$130,$BX$30,$BJ$31:$BJ$130,4)</f>
        <v>0</v>
      </c>
      <c r="BY34" s="66">
        <f>SUMIFS($BL$31:$BL$130,$BN$31:$BN$130,$BY$30,$BJ$31:$BJ$130,4)</f>
        <v>20</v>
      </c>
      <c r="BZ34" s="66">
        <f>SUMIFS($BL$31:$BL$130,$BN$31:$BN$130,$BZ$30,$BJ$31:$BJ$130,4)</f>
        <v>0</v>
      </c>
      <c r="CA34" s="66">
        <f>SUMIFS($BL$31:$BL$130,$BN$31:$BN$130,$CA$30,$BJ$31:$BJ$130,4)</f>
        <v>0</v>
      </c>
      <c r="CB34" s="66">
        <f>SUMIFS($BL$31:$BL$130,$BN$31:$BN$130,$CB$30,$BJ$31:$BJ$130,4)</f>
        <v>42</v>
      </c>
      <c r="CC34" s="66">
        <f>SUMIFS($BL$31:$BL$130,$BN$31:$BN$130,$CC$30,$BJ$31:$BJ$130,4)</f>
        <v>3</v>
      </c>
      <c r="CD34" s="66">
        <f>SUMIFS($BL$31:$BL$130,$BN$31:$BN$130,$CD$30,$BJ$31:$BJ$130,4)</f>
        <v>0</v>
      </c>
      <c r="CT34" s="63" t="s">
        <v>629</v>
      </c>
    </row>
    <row r="35">
      <c r="D35" s="38"/>
      <c r="E35" s="38"/>
      <c r="F35" s="38"/>
      <c r="T35" s="63" t="s">
        <v>629</v>
      </c>
      <c r="AI35" s="63" t="s">
        <v>629</v>
      </c>
      <c r="BG35" s="6">
        <v>4.0</v>
      </c>
      <c r="BH35" s="65">
        <v>5.0</v>
      </c>
      <c r="BI35" s="65" t="s">
        <v>150</v>
      </c>
      <c r="BJ35" s="65">
        <v>4.0</v>
      </c>
      <c r="BK35" s="65">
        <v>9459.0</v>
      </c>
      <c r="BL35" s="65">
        <v>2.0</v>
      </c>
      <c r="BM35" s="65">
        <v>22.0</v>
      </c>
      <c r="BN35" s="65">
        <v>1.0</v>
      </c>
      <c r="BO35" s="65">
        <v>2023.0</v>
      </c>
      <c r="BR35" s="65">
        <v>5.0</v>
      </c>
      <c r="BS35" s="66">
        <f>SUMIFS($BL$31:$BL$130,$BN$31:$BN$130,$BS$30,$BJ$31:$BJ$130,5)</f>
        <v>42</v>
      </c>
      <c r="BT35" s="66">
        <f>SUMIFS($BL$31:$BL$130,$BN$31:$BN$130,$BT$30,$BJ$31:$BJ$130,5)</f>
        <v>6</v>
      </c>
      <c r="BU35" s="66">
        <f>SUMIFS($BL$31:$BL$130,$BN$31:$BN$130,$BU$30,$BJ$31:$BJ$130,5)</f>
        <v>5</v>
      </c>
      <c r="BV35" s="66">
        <f>SUMIFS($BL$31:$BL$130,$BN$31:$BN$130,$BV$30,$BJ$31:$BJ$130,5)</f>
        <v>18</v>
      </c>
      <c r="BW35" s="66">
        <f>SUMIFS($BL$31:$BL$130,$BN$31:$BN$130,$BW$30,$BJ$31:$BJ$130,5)</f>
        <v>0</v>
      </c>
      <c r="BX35" s="66">
        <f>SUMIFS($BL$31:$BL$130,$BN$31:$BN$130,$BX$30,$BJ$31:$BJ$130,5)</f>
        <v>29</v>
      </c>
      <c r="BY35" s="66">
        <f>SUMIFS($BL$31:$BL$130,$BN$31:$BN$130,$BY$30,$BJ$31:$BJ$130,5)</f>
        <v>0</v>
      </c>
      <c r="BZ35" s="66">
        <f>SUMIFS($BL$31:$BL$130,$BN$31:$BN$130,$BZ$30,$BJ$31:$BJ$130,5)</f>
        <v>0</v>
      </c>
      <c r="CA35" s="66">
        <f>SUMIFS($BL$31:$BL$130,$BN$31:$BN$130,$CA$30,$BJ$31:$BJ$130,5)</f>
        <v>29</v>
      </c>
      <c r="CB35" s="66">
        <f>SUMIFS($BL$31:$BL$130,$BN$31:$BN$130,$CB$30,$BJ$31:$BJ$130,5)</f>
        <v>28</v>
      </c>
      <c r="CC35" s="66">
        <f>SUMIFS($BL$31:$BL$130,$BN$31:$BN$130,$CC$30,$BJ$31:$BJ$130,5)</f>
        <v>0</v>
      </c>
      <c r="CD35" s="66">
        <f>SUMIFS($BL$31:$BL$130,$BN$31:$BN$130,$CD$30,$BJ$31:$BJ$130,5)</f>
        <v>18</v>
      </c>
      <c r="CT35" s="63" t="s">
        <v>629</v>
      </c>
    </row>
    <row r="36">
      <c r="D36" s="56" t="s">
        <v>636</v>
      </c>
      <c r="E36" s="56" t="s">
        <v>71</v>
      </c>
      <c r="F36" s="56" t="s">
        <v>71</v>
      </c>
      <c r="K36" s="68" t="s">
        <v>71</v>
      </c>
      <c r="L36" s="68" t="s">
        <v>71</v>
      </c>
      <c r="M36" s="68" t="s">
        <v>637</v>
      </c>
      <c r="N36" s="68" t="s">
        <v>638</v>
      </c>
      <c r="O36" s="68" t="s">
        <v>638</v>
      </c>
      <c r="P36" s="68" t="s">
        <v>639</v>
      </c>
      <c r="T36" s="63" t="s">
        <v>629</v>
      </c>
      <c r="AI36" s="63" t="s">
        <v>629</v>
      </c>
      <c r="BG36" s="6">
        <v>5.0</v>
      </c>
      <c r="BH36" s="65">
        <v>6.0</v>
      </c>
      <c r="BI36" s="65" t="s">
        <v>82</v>
      </c>
      <c r="BJ36" s="65">
        <v>3.0</v>
      </c>
      <c r="BK36" s="65">
        <v>7792.0</v>
      </c>
      <c r="BL36" s="65">
        <v>22.0</v>
      </c>
      <c r="BM36" s="65">
        <v>14.0</v>
      </c>
      <c r="BN36" s="65">
        <v>3.0</v>
      </c>
      <c r="BO36" s="65">
        <v>2009.0</v>
      </c>
      <c r="BR36" s="65">
        <v>6.0</v>
      </c>
      <c r="BS36" s="66">
        <f>SUMIFS($BL$31:$BL$130,$BN$31:$BN$130,$BS$30,$BJ$31:$BJ$130,6)</f>
        <v>9</v>
      </c>
      <c r="BT36" s="66">
        <f>SUMIFS($BL$31:$BL$130,$BN$31:$BN$130,$BT$30,$BJ$31:$BJ$130,6)</f>
        <v>15</v>
      </c>
      <c r="BU36" s="66">
        <f>SUMIFS($BL$31:$BL$130,$BN$31:$BN$130,$BU$30,$BJ$31:$BJ$130,6)</f>
        <v>24</v>
      </c>
      <c r="BV36" s="66">
        <f>SUMIFS($BL$31:$BL$130,$BN$31:$BN$130,$BV$30,$BJ$31:$BJ$130,6)</f>
        <v>13</v>
      </c>
      <c r="BW36" s="66">
        <f>SUMIFS($BL$31:$BL$130,$BN$31:$BN$130,$BW$30,$BJ$31:$BJ$130,6)</f>
        <v>0</v>
      </c>
      <c r="BX36" s="66">
        <f>SUMIFS($BL$31:$BL$130,$BN$31:$BN$130,$BX$30,$BJ$31:$BJ$130,6)</f>
        <v>24</v>
      </c>
      <c r="BY36" s="66">
        <f>SUMIFS($BL$31:$BL$130,$BN$31:$BN$130,$BY$30,$BJ$31:$BJ$130,6)</f>
        <v>52</v>
      </c>
      <c r="BZ36" s="66">
        <f>SUMIFS($BL$31:$BL$130,$BN$31:$BN$130,$BZ$30,$BJ$31:$BJ$130,6)</f>
        <v>0</v>
      </c>
      <c r="CA36" s="66">
        <f>SUMIFS($BL$31:$BL$130,$BN$31:$BN$130,$CA$30,$BJ$31:$BJ$130,6)</f>
        <v>0</v>
      </c>
      <c r="CB36" s="66">
        <f>SUMIFS($BL$31:$BL$130,$BN$31:$BN$130,$CB$30,$BJ$31:$BJ$130,6)</f>
        <v>6</v>
      </c>
      <c r="CC36" s="66">
        <f>SUMIFS($BL$31:$BL$130,$BN$31:$BN$130,$CC$30,$BJ$31:$BJ$130,6)</f>
        <v>25</v>
      </c>
      <c r="CD36" s="66">
        <f>SUMIFS($BL$31:$BL$130,$BN$31:$BN$130,$CD$30,$BJ$31:$BJ$130,6)</f>
        <v>23</v>
      </c>
      <c r="CT36" s="63" t="s">
        <v>629</v>
      </c>
    </row>
    <row r="37">
      <c r="C37" s="12" t="s">
        <v>12</v>
      </c>
      <c r="D37" s="69" t="s">
        <v>640</v>
      </c>
      <c r="E37" s="69" t="s">
        <v>523</v>
      </c>
      <c r="F37" s="69" t="s">
        <v>641</v>
      </c>
      <c r="G37" s="69" t="s">
        <v>642</v>
      </c>
      <c r="J37" s="12" t="s">
        <v>12</v>
      </c>
      <c r="K37" s="64" t="s">
        <v>16</v>
      </c>
      <c r="L37" s="64" t="s">
        <v>630</v>
      </c>
      <c r="M37" s="64" t="s">
        <v>631</v>
      </c>
      <c r="N37" s="64" t="s">
        <v>632</v>
      </c>
      <c r="O37" s="64" t="s">
        <v>633</v>
      </c>
      <c r="P37" s="64" t="s">
        <v>1</v>
      </c>
      <c r="Q37" s="64" t="s">
        <v>2</v>
      </c>
      <c r="R37" s="64" t="s">
        <v>3</v>
      </c>
      <c r="T37" s="63" t="s">
        <v>629</v>
      </c>
      <c r="AI37" s="63" t="s">
        <v>629</v>
      </c>
      <c r="BG37" s="6">
        <v>6.0</v>
      </c>
      <c r="BH37" s="65">
        <v>7.0</v>
      </c>
      <c r="BI37" s="65" t="s">
        <v>169</v>
      </c>
      <c r="BJ37" s="65">
        <v>8.0</v>
      </c>
      <c r="BK37" s="65">
        <v>4569.0</v>
      </c>
      <c r="BL37" s="65">
        <v>19.0</v>
      </c>
      <c r="BM37" s="65">
        <v>17.0</v>
      </c>
      <c r="BN37" s="65">
        <v>9.0</v>
      </c>
      <c r="BO37" s="65">
        <v>2024.0</v>
      </c>
      <c r="BR37" s="65">
        <v>7.0</v>
      </c>
      <c r="BS37" s="66">
        <f>SUMIFS($BL$31:$BL$130,$BN$31:$BN$130,$BS$30,$BJ$31:$BJ$130,7)</f>
        <v>0</v>
      </c>
      <c r="BT37" s="66">
        <f>SUMIFS($BL$31:$BL$130,$BN$31:$BN$130,$BT$30,$BJ$31:$BJ$130,7)</f>
        <v>25</v>
      </c>
      <c r="BU37" s="66">
        <f>SUMIFS($BL$31:$BL$130,$BN$31:$BN$130,$BU$30,$BJ$31:$BJ$130,7)</f>
        <v>81</v>
      </c>
      <c r="BV37" s="66">
        <f>SUMIFS($BL$31:$BL$130,$BN$31:$BN$130,$BV$30,$BJ$31:$BJ$130,7)</f>
        <v>26</v>
      </c>
      <c r="BW37" s="66">
        <f>SUMIFS($BL$31:$BL$130,$BN$31:$BN$130,$BW$30,$BJ$31:$BJ$130,7)</f>
        <v>3</v>
      </c>
      <c r="BX37" s="66">
        <f>SUMIFS($BL$31:$BL$130,$BN$31:$BN$130,$BX$30,$BJ$31:$BJ$130,7)</f>
        <v>39</v>
      </c>
      <c r="BY37" s="66">
        <f>SUMIFS($BL$31:$BL$130,$BN$31:$BN$130,$BY$30,$BJ$31:$BJ$130,7)</f>
        <v>13</v>
      </c>
      <c r="BZ37" s="66">
        <f>SUMIFS($BL$31:$BL$130,$BN$31:$BN$130,$BZ$30,$BJ$31:$BJ$130,7)</f>
        <v>16</v>
      </c>
      <c r="CA37" s="66">
        <f>SUMIFS($BL$31:$BL$130,$BN$31:$BN$130,$CA$30,$BJ$31:$BJ$130,7)</f>
        <v>44</v>
      </c>
      <c r="CB37" s="66">
        <f>SUMIFS($BL$31:$BL$130,$BN$31:$BN$130,$CB$30,$BJ$31:$BJ$130,7)</f>
        <v>0</v>
      </c>
      <c r="CC37" s="66">
        <f>SUMIFS($BL$31:$BL$130,$BN$31:$BN$130,$CC$30,$BJ$31:$BJ$130,7)</f>
        <v>53</v>
      </c>
      <c r="CD37" s="66">
        <f>SUMIFS($BL$31:$BL$130,$BN$31:$BN$130,$CD$30,$BJ$31:$BJ$130,7)</f>
        <v>0</v>
      </c>
      <c r="CT37" s="63" t="s">
        <v>629</v>
      </c>
    </row>
    <row r="38">
      <c r="C38" s="6">
        <v>0.0</v>
      </c>
      <c r="D38" s="58" t="s">
        <v>77</v>
      </c>
      <c r="E38" s="58" t="s">
        <v>529</v>
      </c>
      <c r="F38" s="58" t="s">
        <v>643</v>
      </c>
      <c r="G38" s="58">
        <v>4.0</v>
      </c>
      <c r="J38" s="6">
        <v>0.0</v>
      </c>
      <c r="K38" s="65">
        <v>1.0</v>
      </c>
      <c r="L38" s="65" t="s">
        <v>77</v>
      </c>
      <c r="M38" s="65">
        <v>9.0</v>
      </c>
      <c r="N38" s="65">
        <v>4953.0</v>
      </c>
      <c r="O38" s="65">
        <v>12.0</v>
      </c>
      <c r="P38" s="65">
        <v>31.0</v>
      </c>
      <c r="Q38" s="65">
        <v>9.0</v>
      </c>
      <c r="R38" s="65">
        <v>2014.0</v>
      </c>
      <c r="T38" s="63" t="s">
        <v>629</v>
      </c>
      <c r="AI38" s="63" t="s">
        <v>629</v>
      </c>
      <c r="BG38" s="6">
        <v>7.0</v>
      </c>
      <c r="BH38" s="65">
        <v>8.0</v>
      </c>
      <c r="BI38" s="65" t="s">
        <v>119</v>
      </c>
      <c r="BJ38" s="65">
        <v>3.0</v>
      </c>
      <c r="BK38" s="65">
        <v>3549.0</v>
      </c>
      <c r="BL38" s="65">
        <v>12.0</v>
      </c>
      <c r="BM38" s="65">
        <v>6.0</v>
      </c>
      <c r="BN38" s="65">
        <v>6.0</v>
      </c>
      <c r="BO38" s="65">
        <v>2016.0</v>
      </c>
      <c r="BR38" s="65">
        <v>8.0</v>
      </c>
      <c r="BS38" s="66">
        <f>SUMIFS($BL$31:$BL$130,$BN$31:$BN$130,$BS$30,$BJ$31:$BJ$130,8)</f>
        <v>0</v>
      </c>
      <c r="BT38" s="66">
        <f>SUMIFS($BL$31:$BL$130,$BN$31:$BN$130,$BT$30,$BJ$31:$BJ$130,8)</f>
        <v>48</v>
      </c>
      <c r="BU38" s="66">
        <f>SUMIFS($BL$31:$BL$130,$BN$31:$BN$130,$BU$30,$BJ$31:$BJ$130,8)</f>
        <v>20</v>
      </c>
      <c r="BV38" s="66">
        <f>SUMIFS($BL$31:$BL$130,$BN$31:$BN$130,$BV$30,$BJ$31:$BJ$130,8)</f>
        <v>0</v>
      </c>
      <c r="BW38" s="66">
        <f>SUMIFS($BL$31:$BL$130,$BN$31:$BN$130,$BW$30,$BJ$31:$BJ$130,8)</f>
        <v>0</v>
      </c>
      <c r="BX38" s="66">
        <f>SUMIFS($BL$31:$BL$130,$BN$31:$BN$130,$BX$30,$BJ$31:$BJ$130,8)</f>
        <v>24</v>
      </c>
      <c r="BY38" s="66">
        <f>SUMIFS($BL$31:$BL$130,$BN$31:$BN$130,$BY$30,$BJ$31:$BJ$130,8)</f>
        <v>0</v>
      </c>
      <c r="BZ38" s="66">
        <f>SUMIFS($BL$31:$BL$130,$BN$31:$BN$130,$BZ$30,$BJ$31:$BJ$130,8)</f>
        <v>24</v>
      </c>
      <c r="CA38" s="66">
        <f>SUMIFS($BL$31:$BL$130,$BN$31:$BN$130,$CA$30,$BJ$31:$BJ$130,8)</f>
        <v>34</v>
      </c>
      <c r="CB38" s="66">
        <f>SUMIFS($BL$31:$BL$130,$BN$31:$BN$130,$CB$30,$BJ$31:$BJ$130,8)</f>
        <v>22</v>
      </c>
      <c r="CC38" s="66">
        <f>SUMIFS($BL$31:$BL$130,$BN$31:$BN$130,$CC$30,$BJ$31:$BJ$130,8)</f>
        <v>0</v>
      </c>
      <c r="CD38" s="66">
        <f>SUMIFS($BL$31:$BL$130,$BN$31:$BN$130,$CD$30,$BJ$31:$BJ$130,8)</f>
        <v>34</v>
      </c>
      <c r="CT38" s="63" t="s">
        <v>629</v>
      </c>
    </row>
    <row r="39">
      <c r="C39" s="6">
        <v>1.0</v>
      </c>
      <c r="D39" s="58" t="s">
        <v>79</v>
      </c>
      <c r="E39" s="58" t="s">
        <v>531</v>
      </c>
      <c r="F39" s="58" t="s">
        <v>644</v>
      </c>
      <c r="G39" s="58">
        <v>3.0</v>
      </c>
      <c r="J39" s="6">
        <v>1.0</v>
      </c>
      <c r="K39" s="65">
        <v>2.0</v>
      </c>
      <c r="L39" s="65" t="s">
        <v>133</v>
      </c>
      <c r="M39" s="65">
        <v>9.0</v>
      </c>
      <c r="N39" s="65">
        <v>4635.0</v>
      </c>
      <c r="O39" s="65">
        <v>30.0</v>
      </c>
      <c r="P39" s="65">
        <v>1.0</v>
      </c>
      <c r="Q39" s="65">
        <v>9.0</v>
      </c>
      <c r="R39" s="65">
        <v>2001.0</v>
      </c>
      <c r="T39" s="63" t="s">
        <v>629</v>
      </c>
      <c r="AI39" s="63" t="s">
        <v>629</v>
      </c>
      <c r="BG39" s="6">
        <v>8.0</v>
      </c>
      <c r="BH39" s="65">
        <v>9.0</v>
      </c>
      <c r="BI39" s="65" t="s">
        <v>173</v>
      </c>
      <c r="BJ39" s="65">
        <v>1.0</v>
      </c>
      <c r="BK39" s="65">
        <v>4282.0</v>
      </c>
      <c r="BL39" s="65">
        <v>13.0</v>
      </c>
      <c r="BM39" s="65">
        <v>4.0</v>
      </c>
      <c r="BN39" s="65">
        <v>4.0</v>
      </c>
      <c r="BO39" s="65">
        <v>2020.0</v>
      </c>
      <c r="BR39" s="65">
        <v>9.0</v>
      </c>
      <c r="BS39" s="66">
        <f>SUMIFS($BL$31:$BL$130,$BN$31:$BN$130,$BS$30,$BJ$31:$BJ$130,9)</f>
        <v>0</v>
      </c>
      <c r="BT39" s="66">
        <f>SUMIFS($BL$31:$BL$130,$BN$31:$BN$130,$BT$30,$BJ$31:$BJ$130,9)</f>
        <v>0</v>
      </c>
      <c r="BU39" s="66">
        <f>SUMIFS($BL$31:$BL$130,$BN$31:$BN$130,$BU$30,$BJ$31:$BJ$130,9)</f>
        <v>28</v>
      </c>
      <c r="BV39" s="66">
        <f>SUMIFS($BL$31:$BL$130,$BN$31:$BN$130,$BV$30,$BJ$31:$BJ$130,9)</f>
        <v>0</v>
      </c>
      <c r="BW39" s="66">
        <f>SUMIFS($BL$31:$BL$130,$BN$31:$BN$130,$BW$30,$BJ$31:$BJ$130,9)</f>
        <v>19</v>
      </c>
      <c r="BX39" s="66">
        <f>SUMIFS($BL$31:$BL$130,$BN$31:$BN$130,$BX$30,$BJ$31:$BJ$130,9)</f>
        <v>11</v>
      </c>
      <c r="BY39" s="66">
        <f>SUMIFS($BL$31:$BL$130,$BN$31:$BN$130,$BY$30,$BJ$31:$BJ$130,9)</f>
        <v>0</v>
      </c>
      <c r="BZ39" s="66">
        <f>SUMIFS($BL$31:$BL$130,$BN$31:$BN$130,$BZ$30,$BJ$31:$BJ$130,9)</f>
        <v>20</v>
      </c>
      <c r="CA39" s="66">
        <f>SUMIFS($BL$31:$BL$130,$BN$31:$BN$130,$CA$30,$BJ$31:$BJ$130,9)</f>
        <v>42</v>
      </c>
      <c r="CB39" s="66">
        <f>SUMIFS($BL$31:$BL$130,$BN$31:$BN$130,$CB$30,$BJ$31:$BJ$130,9)</f>
        <v>0</v>
      </c>
      <c r="CC39" s="66">
        <f>SUMIFS($BL$31:$BL$130,$BN$31:$BN$130,$CC$30,$BJ$31:$BJ$130,9)</f>
        <v>30</v>
      </c>
      <c r="CD39" s="66">
        <f>SUMIFS($BL$31:$BL$130,$BN$31:$BN$130,$CD$30,$BJ$31:$BJ$130,9)</f>
        <v>39</v>
      </c>
      <c r="CT39" s="63" t="s">
        <v>629</v>
      </c>
    </row>
    <row r="40">
      <c r="C40" s="6">
        <v>2.0</v>
      </c>
      <c r="D40" s="58" t="s">
        <v>81</v>
      </c>
      <c r="E40" s="58" t="s">
        <v>533</v>
      </c>
      <c r="F40" s="58" t="s">
        <v>645</v>
      </c>
      <c r="G40" s="58">
        <v>3.0</v>
      </c>
      <c r="J40" s="6">
        <v>2.0</v>
      </c>
      <c r="K40" s="65">
        <v>3.0</v>
      </c>
      <c r="L40" s="65" t="s">
        <v>128</v>
      </c>
      <c r="M40" s="65">
        <v>7.0</v>
      </c>
      <c r="N40" s="65">
        <v>7575.0</v>
      </c>
      <c r="O40" s="65">
        <v>20.0</v>
      </c>
      <c r="P40" s="65">
        <v>21.0</v>
      </c>
      <c r="Q40" s="65">
        <v>3.0</v>
      </c>
      <c r="R40" s="65">
        <v>2009.0</v>
      </c>
      <c r="T40" s="63" t="s">
        <v>629</v>
      </c>
      <c r="AI40" s="63" t="s">
        <v>629</v>
      </c>
      <c r="BG40" s="6">
        <v>9.0</v>
      </c>
      <c r="BH40" s="65">
        <v>10.0</v>
      </c>
      <c r="BI40" s="65" t="s">
        <v>118</v>
      </c>
      <c r="BJ40" s="65">
        <v>5.0</v>
      </c>
      <c r="BK40" s="65">
        <v>3722.0</v>
      </c>
      <c r="BL40" s="65">
        <v>1.0</v>
      </c>
      <c r="BM40" s="65">
        <v>5.0</v>
      </c>
      <c r="BN40" s="65">
        <v>6.0</v>
      </c>
      <c r="BO40" s="65">
        <v>2014.0</v>
      </c>
      <c r="BR40" s="65">
        <v>10.0</v>
      </c>
      <c r="BS40" s="66">
        <f>SUMIFS($BL$31:$BL$130,$BN$31:$BN$130,$BS$30,$BJ$31:$BJ$130,10)</f>
        <v>0</v>
      </c>
      <c r="BT40" s="66">
        <f>SUMIFS($BL$31:$BL$130,$BN$31:$BN$130,$BT$30,$BJ$31:$BJ$130,10)</f>
        <v>23</v>
      </c>
      <c r="BU40" s="66">
        <f>SUMIFS($BL$31:$BL$130,$BN$31:$BN$130,$BU$30,$BJ$31:$BJ$130,10)</f>
        <v>0</v>
      </c>
      <c r="BV40" s="66">
        <f>SUMIFS($BL$31:$BL$130,$BN$31:$BN$130,$BV$30,$BJ$31:$BJ$130,10)</f>
        <v>37</v>
      </c>
      <c r="BW40" s="66">
        <f>SUMIFS($BL$31:$BL$130,$BN$31:$BN$130,$BW$30,$BJ$31:$BJ$130,10)</f>
        <v>0</v>
      </c>
      <c r="BX40" s="66">
        <f>SUMIFS($BL$31:$BL$130,$BN$31:$BN$130,$BX$30,$BJ$31:$BJ$130,10)</f>
        <v>0</v>
      </c>
      <c r="BY40" s="66">
        <f>SUMIFS($BL$31:$BL$130,$BN$31:$BN$130,$BY$30,$BJ$31:$BJ$130,10)</f>
        <v>20</v>
      </c>
      <c r="BZ40" s="66">
        <f>SUMIFS($BL$31:$BL$130,$BN$31:$BN$130,$BZ$30,$BJ$31:$BJ$130,10)</f>
        <v>18</v>
      </c>
      <c r="CA40" s="66">
        <f>SUMIFS($BL$31:$BL$130,$BN$31:$BN$130,$CA$30,$BJ$31:$BJ$130,10)</f>
        <v>38</v>
      </c>
      <c r="CB40" s="66">
        <f>SUMIFS($BL$31:$BL$130,$BN$31:$BN$130,$CB$30,$BJ$31:$BJ$130,10)</f>
        <v>0</v>
      </c>
      <c r="CC40" s="66">
        <f>SUMIFS($BL$31:$BL$130,$BN$31:$BN$130,$CC$30,$BJ$31:$BJ$130,10)</f>
        <v>6</v>
      </c>
      <c r="CD40" s="66">
        <f>SUMIFS($BL$31:$BL$130,$BN$31:$BN$130,$CD$30,$BJ$31:$BJ$130,10)</f>
        <v>12</v>
      </c>
      <c r="CT40" s="63" t="s">
        <v>629</v>
      </c>
    </row>
    <row r="41">
      <c r="C41" s="6">
        <v>3.0</v>
      </c>
      <c r="D41" s="58" t="s">
        <v>82</v>
      </c>
      <c r="E41" s="58" t="s">
        <v>535</v>
      </c>
      <c r="F41" s="58" t="s">
        <v>646</v>
      </c>
      <c r="G41" s="58">
        <v>2.0</v>
      </c>
      <c r="J41" s="6">
        <v>3.0</v>
      </c>
      <c r="K41" s="65">
        <v>4.0</v>
      </c>
      <c r="L41" s="65" t="s">
        <v>137</v>
      </c>
      <c r="M41" s="65">
        <v>7.0</v>
      </c>
      <c r="N41" s="65">
        <v>3082.0</v>
      </c>
      <c r="O41" s="65">
        <v>30.0</v>
      </c>
      <c r="P41" s="65">
        <v>21.0</v>
      </c>
      <c r="Q41" s="65">
        <v>9.0</v>
      </c>
      <c r="R41" s="65">
        <v>2014.0</v>
      </c>
      <c r="T41" s="63" t="s">
        <v>629</v>
      </c>
      <c r="AI41" s="63" t="s">
        <v>629</v>
      </c>
      <c r="BG41" s="6">
        <v>10.0</v>
      </c>
      <c r="BH41" s="65">
        <v>11.0</v>
      </c>
      <c r="BI41" s="65" t="s">
        <v>93</v>
      </c>
      <c r="BJ41" s="65">
        <v>6.0</v>
      </c>
      <c r="BK41" s="65">
        <v>2691.0</v>
      </c>
      <c r="BL41" s="65">
        <v>6.0</v>
      </c>
      <c r="BM41" s="65">
        <v>4.0</v>
      </c>
      <c r="BN41" s="65">
        <v>10.0</v>
      </c>
      <c r="BO41" s="65">
        <v>2001.0</v>
      </c>
      <c r="CT41" s="63" t="s">
        <v>629</v>
      </c>
    </row>
    <row r="42">
      <c r="C42" s="6">
        <v>4.0</v>
      </c>
      <c r="D42" s="58" t="s">
        <v>83</v>
      </c>
      <c r="E42" s="58" t="s">
        <v>537</v>
      </c>
      <c r="F42" s="58" t="s">
        <v>647</v>
      </c>
      <c r="G42" s="58">
        <v>3.0</v>
      </c>
      <c r="J42" s="6">
        <v>4.0</v>
      </c>
      <c r="K42" s="65">
        <v>5.0</v>
      </c>
      <c r="L42" s="65" t="s">
        <v>150</v>
      </c>
      <c r="M42" s="65">
        <v>4.0</v>
      </c>
      <c r="N42" s="65">
        <v>9459.0</v>
      </c>
      <c r="O42" s="65">
        <v>2.0</v>
      </c>
      <c r="P42" s="65">
        <v>22.0</v>
      </c>
      <c r="Q42" s="65">
        <v>1.0</v>
      </c>
      <c r="R42" s="65">
        <v>2023.0</v>
      </c>
      <c r="T42" s="63" t="s">
        <v>629</v>
      </c>
      <c r="AI42" s="63" t="s">
        <v>629</v>
      </c>
      <c r="BG42" s="6">
        <v>11.0</v>
      </c>
      <c r="BH42" s="65">
        <v>12.0</v>
      </c>
      <c r="BI42" s="65" t="s">
        <v>164</v>
      </c>
      <c r="BJ42" s="65">
        <v>2.0</v>
      </c>
      <c r="BK42" s="65">
        <v>9831.0</v>
      </c>
      <c r="BL42" s="65">
        <v>17.0</v>
      </c>
      <c r="BM42" s="65">
        <v>31.0</v>
      </c>
      <c r="BN42" s="65">
        <v>4.0</v>
      </c>
      <c r="BO42" s="65">
        <v>2022.0</v>
      </c>
      <c r="CT42" s="63" t="s">
        <v>629</v>
      </c>
    </row>
    <row r="43">
      <c r="C43" s="6">
        <v>5.0</v>
      </c>
      <c r="D43" s="58" t="s">
        <v>84</v>
      </c>
      <c r="E43" s="58" t="s">
        <v>539</v>
      </c>
      <c r="F43" s="58" t="s">
        <v>648</v>
      </c>
      <c r="G43" s="58">
        <v>3.0</v>
      </c>
      <c r="J43" s="6">
        <v>5.0</v>
      </c>
      <c r="K43" s="65">
        <v>6.0</v>
      </c>
      <c r="L43" s="65" t="s">
        <v>82</v>
      </c>
      <c r="M43" s="65">
        <v>3.0</v>
      </c>
      <c r="N43" s="65">
        <v>7792.0</v>
      </c>
      <c r="O43" s="65">
        <v>22.0</v>
      </c>
      <c r="P43" s="65">
        <v>14.0</v>
      </c>
      <c r="Q43" s="65">
        <v>3.0</v>
      </c>
      <c r="R43" s="65">
        <v>2009.0</v>
      </c>
      <c r="T43" s="63" t="s">
        <v>629</v>
      </c>
      <c r="AI43" s="63" t="s">
        <v>629</v>
      </c>
      <c r="BG43" s="6">
        <v>12.0</v>
      </c>
      <c r="BH43" s="65">
        <v>13.0</v>
      </c>
      <c r="BI43" s="65" t="s">
        <v>125</v>
      </c>
      <c r="BJ43" s="65">
        <v>6.0</v>
      </c>
      <c r="BK43" s="65">
        <v>9480.0</v>
      </c>
      <c r="BL43" s="65">
        <v>24.0</v>
      </c>
      <c r="BM43" s="65">
        <v>5.0</v>
      </c>
      <c r="BN43" s="65">
        <v>6.0</v>
      </c>
      <c r="BO43" s="65">
        <v>2006.0</v>
      </c>
      <c r="CT43" s="63" t="s">
        <v>629</v>
      </c>
    </row>
    <row r="44">
      <c r="C44" s="6">
        <v>6.0</v>
      </c>
      <c r="D44" s="58" t="s">
        <v>85</v>
      </c>
      <c r="E44" s="58" t="s">
        <v>541</v>
      </c>
      <c r="F44" s="58" t="s">
        <v>649</v>
      </c>
      <c r="G44" s="58">
        <v>4.0</v>
      </c>
      <c r="J44" s="6">
        <v>6.0</v>
      </c>
      <c r="K44" s="65">
        <v>7.0</v>
      </c>
      <c r="L44" s="65" t="s">
        <v>169</v>
      </c>
      <c r="M44" s="65">
        <v>8.0</v>
      </c>
      <c r="N44" s="65">
        <v>4569.0</v>
      </c>
      <c r="O44" s="65">
        <v>19.0</v>
      </c>
      <c r="P44" s="65">
        <v>17.0</v>
      </c>
      <c r="Q44" s="65">
        <v>9.0</v>
      </c>
      <c r="R44" s="65">
        <v>2024.0</v>
      </c>
      <c r="T44" s="63" t="s">
        <v>629</v>
      </c>
      <c r="AI44" s="63" t="s">
        <v>629</v>
      </c>
      <c r="BG44" s="6">
        <v>13.0</v>
      </c>
      <c r="BH44" s="65">
        <v>14.0</v>
      </c>
      <c r="BI44" s="65" t="s">
        <v>83</v>
      </c>
      <c r="BJ44" s="65">
        <v>8.0</v>
      </c>
      <c r="BK44" s="65">
        <v>1253.0</v>
      </c>
      <c r="BL44" s="65">
        <v>23.0</v>
      </c>
      <c r="BM44" s="65">
        <v>10.0</v>
      </c>
      <c r="BN44" s="65">
        <v>12.0</v>
      </c>
      <c r="BO44" s="65">
        <v>2019.0</v>
      </c>
      <c r="CT44" s="63" t="s">
        <v>629</v>
      </c>
    </row>
    <row r="45">
      <c r="C45" s="6">
        <v>7.0</v>
      </c>
      <c r="D45" s="58" t="s">
        <v>86</v>
      </c>
      <c r="E45" s="58" t="s">
        <v>543</v>
      </c>
      <c r="F45" s="58" t="s">
        <v>650</v>
      </c>
      <c r="G45" s="58">
        <v>3.0</v>
      </c>
      <c r="J45" s="6">
        <v>7.0</v>
      </c>
      <c r="K45" s="65">
        <v>8.0</v>
      </c>
      <c r="L45" s="65" t="s">
        <v>119</v>
      </c>
      <c r="M45" s="65">
        <v>3.0</v>
      </c>
      <c r="N45" s="65">
        <v>3549.0</v>
      </c>
      <c r="O45" s="65">
        <v>12.0</v>
      </c>
      <c r="P45" s="65">
        <v>6.0</v>
      </c>
      <c r="Q45" s="65">
        <v>6.0</v>
      </c>
      <c r="R45" s="65">
        <v>2016.0</v>
      </c>
      <c r="T45" s="63" t="s">
        <v>629</v>
      </c>
      <c r="W45" s="69" t="s">
        <v>640</v>
      </c>
      <c r="X45" s="64" t="s">
        <v>630</v>
      </c>
      <c r="Y45" s="64" t="s">
        <v>633</v>
      </c>
      <c r="Z45" s="70" t="s">
        <v>651</v>
      </c>
      <c r="AI45" s="63" t="s">
        <v>629</v>
      </c>
      <c r="BG45" s="6">
        <v>14.0</v>
      </c>
      <c r="BH45" s="65">
        <v>15.0</v>
      </c>
      <c r="BI45" s="65" t="s">
        <v>99</v>
      </c>
      <c r="BJ45" s="65">
        <v>10.0</v>
      </c>
      <c r="BK45" s="65">
        <v>5679.0</v>
      </c>
      <c r="BL45" s="65">
        <v>20.0</v>
      </c>
      <c r="BM45" s="65">
        <v>31.0</v>
      </c>
      <c r="BN45" s="65">
        <v>7.0</v>
      </c>
      <c r="BO45" s="65">
        <v>2020.0</v>
      </c>
      <c r="CT45" s="63" t="s">
        <v>629</v>
      </c>
    </row>
    <row r="46">
      <c r="C46" s="6">
        <v>8.0</v>
      </c>
      <c r="D46" s="58" t="s">
        <v>87</v>
      </c>
      <c r="E46" s="58" t="s">
        <v>545</v>
      </c>
      <c r="F46" s="58" t="s">
        <v>652</v>
      </c>
      <c r="G46" s="58">
        <v>2.0</v>
      </c>
      <c r="J46" s="6">
        <v>8.0</v>
      </c>
      <c r="K46" s="65">
        <v>9.0</v>
      </c>
      <c r="L46" s="65" t="s">
        <v>173</v>
      </c>
      <c r="M46" s="65">
        <v>1.0</v>
      </c>
      <c r="N46" s="65">
        <v>4282.0</v>
      </c>
      <c r="O46" s="65">
        <v>13.0</v>
      </c>
      <c r="P46" s="65">
        <v>4.0</v>
      </c>
      <c r="Q46" s="65">
        <v>4.0</v>
      </c>
      <c r="R46" s="65">
        <v>2020.0</v>
      </c>
      <c r="T46" s="63" t="s">
        <v>629</v>
      </c>
      <c r="W46" s="58" t="s">
        <v>77</v>
      </c>
      <c r="X46" s="65" t="s">
        <v>77</v>
      </c>
      <c r="Y46" s="65">
        <v>12.0</v>
      </c>
      <c r="Z46" s="71">
        <f t="shared" ref="Z46:Z145" si="1">IFERROR(AVERAGEIFS($Y$46:$Y$145,$X$46:$X$145,W46),0)</f>
        <v>12</v>
      </c>
      <c r="AI46" s="63" t="s">
        <v>629</v>
      </c>
      <c r="BG46" s="6">
        <v>15.0</v>
      </c>
      <c r="BH46" s="65">
        <v>16.0</v>
      </c>
      <c r="BI46" s="65" t="s">
        <v>139</v>
      </c>
      <c r="BJ46" s="65">
        <v>10.0</v>
      </c>
      <c r="BK46" s="65">
        <v>6951.0</v>
      </c>
      <c r="BL46" s="65">
        <v>20.0</v>
      </c>
      <c r="BM46" s="65">
        <v>19.0</v>
      </c>
      <c r="BN46" s="65">
        <v>9.0</v>
      </c>
      <c r="BO46" s="65">
        <v>2022.0</v>
      </c>
      <c r="CT46" s="63" t="s">
        <v>629</v>
      </c>
    </row>
    <row r="47">
      <c r="C47" s="6">
        <v>9.0</v>
      </c>
      <c r="D47" s="58" t="s">
        <v>88</v>
      </c>
      <c r="E47" s="58" t="s">
        <v>547</v>
      </c>
      <c r="F47" s="58" t="s">
        <v>653</v>
      </c>
      <c r="G47" s="58">
        <v>2.0</v>
      </c>
      <c r="J47" s="6">
        <v>9.0</v>
      </c>
      <c r="K47" s="65">
        <v>10.0</v>
      </c>
      <c r="L47" s="65" t="s">
        <v>118</v>
      </c>
      <c r="M47" s="65">
        <v>5.0</v>
      </c>
      <c r="N47" s="65">
        <v>3722.0</v>
      </c>
      <c r="O47" s="65">
        <v>1.0</v>
      </c>
      <c r="P47" s="65">
        <v>5.0</v>
      </c>
      <c r="Q47" s="65">
        <v>6.0</v>
      </c>
      <c r="R47" s="65">
        <v>2014.0</v>
      </c>
      <c r="T47" s="63" t="s">
        <v>629</v>
      </c>
      <c r="W47" s="58" t="s">
        <v>79</v>
      </c>
      <c r="X47" s="65" t="s">
        <v>133</v>
      </c>
      <c r="Y47" s="65">
        <v>30.0</v>
      </c>
      <c r="Z47" s="71">
        <f t="shared" si="1"/>
        <v>23</v>
      </c>
      <c r="AI47" s="63" t="s">
        <v>629</v>
      </c>
      <c r="BG47" s="6">
        <v>16.0</v>
      </c>
      <c r="BH47" s="65">
        <v>17.0</v>
      </c>
      <c r="BI47" s="65" t="s">
        <v>98</v>
      </c>
      <c r="BJ47" s="65">
        <v>1.0</v>
      </c>
      <c r="BK47" s="65">
        <v>3319.0</v>
      </c>
      <c r="BL47" s="65">
        <v>12.0</v>
      </c>
      <c r="BM47" s="65">
        <v>29.0</v>
      </c>
      <c r="BN47" s="65">
        <v>11.0</v>
      </c>
      <c r="BO47" s="65">
        <v>2002.0</v>
      </c>
      <c r="CT47" s="63" t="s">
        <v>629</v>
      </c>
    </row>
    <row r="48">
      <c r="C48" s="6">
        <v>10.0</v>
      </c>
      <c r="D48" s="58" t="s">
        <v>89</v>
      </c>
      <c r="E48" s="58" t="s">
        <v>549</v>
      </c>
      <c r="F48" s="58" t="s">
        <v>654</v>
      </c>
      <c r="G48" s="58">
        <v>3.0</v>
      </c>
      <c r="J48" s="6">
        <v>10.0</v>
      </c>
      <c r="K48" s="65">
        <v>11.0</v>
      </c>
      <c r="L48" s="65" t="s">
        <v>93</v>
      </c>
      <c r="M48" s="65">
        <v>6.0</v>
      </c>
      <c r="N48" s="65">
        <v>2691.0</v>
      </c>
      <c r="O48" s="65">
        <v>6.0</v>
      </c>
      <c r="P48" s="65">
        <v>4.0</v>
      </c>
      <c r="Q48" s="65">
        <v>10.0</v>
      </c>
      <c r="R48" s="65">
        <v>2001.0</v>
      </c>
      <c r="T48" s="63" t="s">
        <v>629</v>
      </c>
      <c r="W48" s="58" t="s">
        <v>81</v>
      </c>
      <c r="X48" s="65" t="s">
        <v>128</v>
      </c>
      <c r="Y48" s="65">
        <v>20.0</v>
      </c>
      <c r="Z48" s="71">
        <f t="shared" si="1"/>
        <v>0</v>
      </c>
      <c r="AI48" s="63" t="s">
        <v>629</v>
      </c>
      <c r="BG48" s="6">
        <v>17.0</v>
      </c>
      <c r="BH48" s="65">
        <v>18.0</v>
      </c>
      <c r="BI48" s="65" t="s">
        <v>139</v>
      </c>
      <c r="BJ48" s="65">
        <v>2.0</v>
      </c>
      <c r="BK48" s="65">
        <v>2554.0</v>
      </c>
      <c r="BL48" s="65">
        <v>6.0</v>
      </c>
      <c r="BM48" s="65">
        <v>28.0</v>
      </c>
      <c r="BN48" s="65">
        <v>11.0</v>
      </c>
      <c r="BO48" s="65">
        <v>2016.0</v>
      </c>
      <c r="CT48" s="63" t="s">
        <v>629</v>
      </c>
    </row>
    <row r="49">
      <c r="C49" s="6">
        <v>11.0</v>
      </c>
      <c r="D49" s="58" t="s">
        <v>90</v>
      </c>
      <c r="E49" s="58" t="s">
        <v>551</v>
      </c>
      <c r="F49" s="58" t="s">
        <v>655</v>
      </c>
      <c r="G49" s="58">
        <v>1.0</v>
      </c>
      <c r="J49" s="6">
        <v>11.0</v>
      </c>
      <c r="K49" s="65">
        <v>12.0</v>
      </c>
      <c r="L49" s="65" t="s">
        <v>164</v>
      </c>
      <c r="M49" s="65">
        <v>2.0</v>
      </c>
      <c r="N49" s="65">
        <v>9831.0</v>
      </c>
      <c r="O49" s="65">
        <v>17.0</v>
      </c>
      <c r="P49" s="65">
        <v>31.0</v>
      </c>
      <c r="Q49" s="65">
        <v>4.0</v>
      </c>
      <c r="R49" s="65">
        <v>2022.0</v>
      </c>
      <c r="T49" s="63" t="s">
        <v>629</v>
      </c>
      <c r="W49" s="58" t="s">
        <v>82</v>
      </c>
      <c r="X49" s="65" t="s">
        <v>137</v>
      </c>
      <c r="Y49" s="65">
        <v>30.0</v>
      </c>
      <c r="Z49" s="71">
        <f t="shared" si="1"/>
        <v>15</v>
      </c>
      <c r="AI49" s="63" t="s">
        <v>629</v>
      </c>
      <c r="BG49" s="6">
        <v>18.0</v>
      </c>
      <c r="BH49" s="65">
        <v>19.0</v>
      </c>
      <c r="BI49" s="65" t="s">
        <v>148</v>
      </c>
      <c r="BJ49" s="65">
        <v>5.0</v>
      </c>
      <c r="BK49" s="65">
        <v>7233.0</v>
      </c>
      <c r="BL49" s="65">
        <v>19.0</v>
      </c>
      <c r="BM49" s="65">
        <v>22.0</v>
      </c>
      <c r="BN49" s="65">
        <v>1.0</v>
      </c>
      <c r="BO49" s="65">
        <v>2011.0</v>
      </c>
      <c r="CT49" s="63" t="s">
        <v>629</v>
      </c>
    </row>
    <row r="50">
      <c r="C50" s="6">
        <v>12.0</v>
      </c>
      <c r="D50" s="58" t="s">
        <v>91</v>
      </c>
      <c r="E50" s="58" t="s">
        <v>553</v>
      </c>
      <c r="F50" s="58" t="s">
        <v>656</v>
      </c>
      <c r="G50" s="58">
        <v>3.0</v>
      </c>
      <c r="J50" s="6">
        <v>12.0</v>
      </c>
      <c r="K50" s="65">
        <v>13.0</v>
      </c>
      <c r="L50" s="65" t="s">
        <v>125</v>
      </c>
      <c r="M50" s="65">
        <v>6.0</v>
      </c>
      <c r="N50" s="65">
        <v>9480.0</v>
      </c>
      <c r="O50" s="65">
        <v>24.0</v>
      </c>
      <c r="P50" s="65">
        <v>5.0</v>
      </c>
      <c r="Q50" s="65">
        <v>6.0</v>
      </c>
      <c r="R50" s="65">
        <v>2006.0</v>
      </c>
      <c r="T50" s="63" t="s">
        <v>629</v>
      </c>
      <c r="W50" s="58" t="s">
        <v>83</v>
      </c>
      <c r="X50" s="65" t="s">
        <v>150</v>
      </c>
      <c r="Y50" s="65">
        <v>2.0</v>
      </c>
      <c r="Z50" s="71">
        <f t="shared" si="1"/>
        <v>14.5</v>
      </c>
      <c r="AI50" s="63" t="s">
        <v>629</v>
      </c>
      <c r="BG50" s="6">
        <v>19.0</v>
      </c>
      <c r="BH50" s="65">
        <v>20.0</v>
      </c>
      <c r="BI50" s="65" t="s">
        <v>99</v>
      </c>
      <c r="BJ50" s="65">
        <v>8.0</v>
      </c>
      <c r="BK50" s="65">
        <v>8212.0</v>
      </c>
      <c r="BL50" s="65">
        <v>24.0</v>
      </c>
      <c r="BM50" s="65">
        <v>10.0</v>
      </c>
      <c r="BN50" s="65">
        <v>8.0</v>
      </c>
      <c r="BO50" s="65">
        <v>2004.0</v>
      </c>
      <c r="CT50" s="63" t="s">
        <v>629</v>
      </c>
    </row>
    <row r="51">
      <c r="C51" s="6">
        <v>13.0</v>
      </c>
      <c r="D51" s="58" t="s">
        <v>92</v>
      </c>
      <c r="E51" s="58" t="s">
        <v>555</v>
      </c>
      <c r="F51" s="58" t="s">
        <v>657</v>
      </c>
      <c r="G51" s="58">
        <v>1.0</v>
      </c>
      <c r="J51" s="6">
        <v>13.0</v>
      </c>
      <c r="K51" s="65">
        <v>14.0</v>
      </c>
      <c r="L51" s="65" t="s">
        <v>83</v>
      </c>
      <c r="M51" s="65">
        <v>8.0</v>
      </c>
      <c r="N51" s="65">
        <v>1253.0</v>
      </c>
      <c r="O51" s="65">
        <v>23.0</v>
      </c>
      <c r="P51" s="65">
        <v>10.0</v>
      </c>
      <c r="Q51" s="65">
        <v>12.0</v>
      </c>
      <c r="R51" s="65">
        <v>2019.0</v>
      </c>
      <c r="T51" s="63" t="s">
        <v>629</v>
      </c>
      <c r="W51" s="58" t="s">
        <v>84</v>
      </c>
      <c r="X51" s="65" t="s">
        <v>82</v>
      </c>
      <c r="Y51" s="65">
        <v>22.0</v>
      </c>
      <c r="Z51" s="71">
        <f t="shared" si="1"/>
        <v>23</v>
      </c>
      <c r="AI51" s="63" t="s">
        <v>629</v>
      </c>
      <c r="BG51" s="6">
        <v>20.0</v>
      </c>
      <c r="BH51" s="65">
        <v>21.0</v>
      </c>
      <c r="BI51" s="65" t="s">
        <v>94</v>
      </c>
      <c r="BJ51" s="65">
        <v>10.0</v>
      </c>
      <c r="BK51" s="65">
        <v>4454.0</v>
      </c>
      <c r="BL51" s="65">
        <v>26.0</v>
      </c>
      <c r="BM51" s="65">
        <v>17.0</v>
      </c>
      <c r="BN51" s="65">
        <v>4.0</v>
      </c>
      <c r="BO51" s="65">
        <v>2005.0</v>
      </c>
      <c r="CT51" s="63" t="s">
        <v>629</v>
      </c>
    </row>
    <row r="52">
      <c r="C52" s="6">
        <v>14.0</v>
      </c>
      <c r="D52" s="58" t="s">
        <v>93</v>
      </c>
      <c r="E52" s="58" t="s">
        <v>557</v>
      </c>
      <c r="F52" s="58" t="s">
        <v>658</v>
      </c>
      <c r="G52" s="58">
        <v>4.0</v>
      </c>
      <c r="J52" s="6">
        <v>14.0</v>
      </c>
      <c r="K52" s="65">
        <v>15.0</v>
      </c>
      <c r="L52" s="65" t="s">
        <v>99</v>
      </c>
      <c r="M52" s="65">
        <v>10.0</v>
      </c>
      <c r="N52" s="65">
        <v>5679.0</v>
      </c>
      <c r="O52" s="65">
        <v>20.0</v>
      </c>
      <c r="P52" s="65">
        <v>31.0</v>
      </c>
      <c r="Q52" s="65">
        <v>7.0</v>
      </c>
      <c r="R52" s="65">
        <v>2020.0</v>
      </c>
      <c r="T52" s="63" t="s">
        <v>629</v>
      </c>
      <c r="W52" s="58" t="s">
        <v>85</v>
      </c>
      <c r="X52" s="65" t="s">
        <v>169</v>
      </c>
      <c r="Y52" s="65">
        <v>19.0</v>
      </c>
      <c r="Z52" s="71">
        <f t="shared" si="1"/>
        <v>0</v>
      </c>
      <c r="AI52" s="63" t="s">
        <v>629</v>
      </c>
      <c r="BG52" s="6">
        <v>21.0</v>
      </c>
      <c r="BH52" s="65">
        <v>22.0</v>
      </c>
      <c r="BI52" s="65" t="s">
        <v>142</v>
      </c>
      <c r="BJ52" s="65">
        <v>6.0</v>
      </c>
      <c r="BK52" s="65">
        <v>4220.0</v>
      </c>
      <c r="BL52" s="65">
        <v>25.0</v>
      </c>
      <c r="BM52" s="65">
        <v>30.0</v>
      </c>
      <c r="BN52" s="65">
        <v>11.0</v>
      </c>
      <c r="BO52" s="65">
        <v>2024.0</v>
      </c>
      <c r="CT52" s="63" t="s">
        <v>629</v>
      </c>
    </row>
    <row r="53">
      <c r="C53" s="6">
        <v>15.0</v>
      </c>
      <c r="D53" s="58" t="s">
        <v>94</v>
      </c>
      <c r="E53" s="58" t="s">
        <v>559</v>
      </c>
      <c r="F53" s="58" t="s">
        <v>659</v>
      </c>
      <c r="G53" s="58">
        <v>4.0</v>
      </c>
      <c r="J53" s="6">
        <v>15.0</v>
      </c>
      <c r="K53" s="65">
        <v>16.0</v>
      </c>
      <c r="L53" s="65" t="s">
        <v>139</v>
      </c>
      <c r="M53" s="65">
        <v>10.0</v>
      </c>
      <c r="N53" s="65">
        <v>6951.0</v>
      </c>
      <c r="O53" s="65">
        <v>20.0</v>
      </c>
      <c r="P53" s="65">
        <v>19.0</v>
      </c>
      <c r="Q53" s="65">
        <v>9.0</v>
      </c>
      <c r="R53" s="65">
        <v>2022.0</v>
      </c>
      <c r="T53" s="63" t="s">
        <v>629</v>
      </c>
      <c r="W53" s="58" t="s">
        <v>86</v>
      </c>
      <c r="X53" s="65" t="s">
        <v>119</v>
      </c>
      <c r="Y53" s="65">
        <v>12.0</v>
      </c>
      <c r="Z53" s="71">
        <f t="shared" si="1"/>
        <v>18.66666667</v>
      </c>
      <c r="AI53" s="63" t="s">
        <v>629</v>
      </c>
      <c r="BG53" s="6">
        <v>22.0</v>
      </c>
      <c r="BH53" s="65">
        <v>23.0</v>
      </c>
      <c r="BI53" s="65" t="s">
        <v>143</v>
      </c>
      <c r="BJ53" s="65">
        <v>9.0</v>
      </c>
      <c r="BK53" s="65">
        <v>5994.0</v>
      </c>
      <c r="BL53" s="65">
        <v>19.0</v>
      </c>
      <c r="BM53" s="65">
        <v>30.0</v>
      </c>
      <c r="BN53" s="65">
        <v>5.0</v>
      </c>
      <c r="BO53" s="65">
        <v>2016.0</v>
      </c>
      <c r="CT53" s="63" t="s">
        <v>629</v>
      </c>
    </row>
    <row r="54">
      <c r="C54" s="6">
        <v>16.0</v>
      </c>
      <c r="D54" s="58" t="s">
        <v>95</v>
      </c>
      <c r="E54" s="58" t="s">
        <v>561</v>
      </c>
      <c r="F54" s="58" t="s">
        <v>660</v>
      </c>
      <c r="G54" s="58">
        <v>4.0</v>
      </c>
      <c r="J54" s="6">
        <v>16.0</v>
      </c>
      <c r="K54" s="65">
        <v>17.0</v>
      </c>
      <c r="L54" s="65" t="s">
        <v>98</v>
      </c>
      <c r="M54" s="65">
        <v>1.0</v>
      </c>
      <c r="N54" s="65">
        <v>3319.0</v>
      </c>
      <c r="O54" s="65">
        <v>12.0</v>
      </c>
      <c r="P54" s="65">
        <v>29.0</v>
      </c>
      <c r="Q54" s="65">
        <v>11.0</v>
      </c>
      <c r="R54" s="65">
        <v>2002.0</v>
      </c>
      <c r="T54" s="63" t="s">
        <v>629</v>
      </c>
      <c r="W54" s="58" t="s">
        <v>87</v>
      </c>
      <c r="X54" s="65" t="s">
        <v>173</v>
      </c>
      <c r="Y54" s="65">
        <v>13.0</v>
      </c>
      <c r="Z54" s="71">
        <f t="shared" si="1"/>
        <v>25</v>
      </c>
      <c r="AI54" s="63" t="s">
        <v>629</v>
      </c>
      <c r="BG54" s="6">
        <v>23.0</v>
      </c>
      <c r="BH54" s="65">
        <v>24.0</v>
      </c>
      <c r="BI54" s="65" t="s">
        <v>93</v>
      </c>
      <c r="BJ54" s="65">
        <v>6.0</v>
      </c>
      <c r="BK54" s="65">
        <v>2655.0</v>
      </c>
      <c r="BL54" s="65">
        <v>24.0</v>
      </c>
      <c r="BM54" s="65">
        <v>3.0</v>
      </c>
      <c r="BN54" s="65">
        <v>3.0</v>
      </c>
      <c r="BO54" s="65">
        <v>2008.0</v>
      </c>
      <c r="CT54" s="63" t="s">
        <v>629</v>
      </c>
    </row>
    <row r="55">
      <c r="C55" s="6">
        <v>17.0</v>
      </c>
      <c r="D55" s="58" t="s">
        <v>96</v>
      </c>
      <c r="E55" s="58" t="s">
        <v>563</v>
      </c>
      <c r="F55" s="58" t="s">
        <v>661</v>
      </c>
      <c r="G55" s="58">
        <v>4.0</v>
      </c>
      <c r="J55" s="6">
        <v>17.0</v>
      </c>
      <c r="K55" s="65">
        <v>18.0</v>
      </c>
      <c r="L55" s="65" t="s">
        <v>139</v>
      </c>
      <c r="M55" s="65">
        <v>2.0</v>
      </c>
      <c r="N55" s="65">
        <v>2554.0</v>
      </c>
      <c r="O55" s="65">
        <v>6.0</v>
      </c>
      <c r="P55" s="65">
        <v>28.0</v>
      </c>
      <c r="Q55" s="65">
        <v>11.0</v>
      </c>
      <c r="R55" s="65">
        <v>2016.0</v>
      </c>
      <c r="T55" s="63" t="s">
        <v>629</v>
      </c>
      <c r="W55" s="58" t="s">
        <v>88</v>
      </c>
      <c r="X55" s="65" t="s">
        <v>118</v>
      </c>
      <c r="Y55" s="65">
        <v>1.0</v>
      </c>
      <c r="Z55" s="71">
        <f t="shared" si="1"/>
        <v>19</v>
      </c>
      <c r="AI55" s="63" t="s">
        <v>629</v>
      </c>
      <c r="BG55" s="6">
        <v>24.0</v>
      </c>
      <c r="BH55" s="65">
        <v>25.0</v>
      </c>
      <c r="BI55" s="65" t="s">
        <v>88</v>
      </c>
      <c r="BJ55" s="65">
        <v>5.0</v>
      </c>
      <c r="BK55" s="65">
        <v>5765.0</v>
      </c>
      <c r="BL55" s="65">
        <v>19.0</v>
      </c>
      <c r="BM55" s="65">
        <v>3.0</v>
      </c>
      <c r="BN55" s="65">
        <v>1.0</v>
      </c>
      <c r="BO55" s="65">
        <v>2015.0</v>
      </c>
      <c r="CT55" s="63" t="s">
        <v>629</v>
      </c>
    </row>
    <row r="56">
      <c r="C56" s="6">
        <v>18.0</v>
      </c>
      <c r="D56" s="58" t="s">
        <v>97</v>
      </c>
      <c r="E56" s="58" t="s">
        <v>565</v>
      </c>
      <c r="F56" s="58" t="s">
        <v>662</v>
      </c>
      <c r="G56" s="58">
        <v>2.0</v>
      </c>
      <c r="J56" s="6">
        <v>18.0</v>
      </c>
      <c r="K56" s="65">
        <v>19.0</v>
      </c>
      <c r="L56" s="65" t="s">
        <v>148</v>
      </c>
      <c r="M56" s="65">
        <v>5.0</v>
      </c>
      <c r="N56" s="65">
        <v>7233.0</v>
      </c>
      <c r="O56" s="65">
        <v>19.0</v>
      </c>
      <c r="P56" s="65">
        <v>22.0</v>
      </c>
      <c r="Q56" s="65">
        <v>1.0</v>
      </c>
      <c r="R56" s="65">
        <v>2011.0</v>
      </c>
      <c r="T56" s="63" t="s">
        <v>629</v>
      </c>
      <c r="W56" s="58" t="s">
        <v>89</v>
      </c>
      <c r="X56" s="65" t="s">
        <v>93</v>
      </c>
      <c r="Y56" s="65">
        <v>6.0</v>
      </c>
      <c r="Z56" s="71">
        <f t="shared" si="1"/>
        <v>25</v>
      </c>
      <c r="AI56" s="63" t="s">
        <v>629</v>
      </c>
      <c r="BG56" s="6">
        <v>25.0</v>
      </c>
      <c r="BH56" s="65">
        <v>26.0</v>
      </c>
      <c r="BI56" s="65" t="s">
        <v>159</v>
      </c>
      <c r="BJ56" s="65">
        <v>1.0</v>
      </c>
      <c r="BK56" s="65">
        <v>2183.0</v>
      </c>
      <c r="BL56" s="65">
        <v>9.0</v>
      </c>
      <c r="BM56" s="65">
        <v>20.0</v>
      </c>
      <c r="BN56" s="65">
        <v>2.0</v>
      </c>
      <c r="BO56" s="65">
        <v>2001.0</v>
      </c>
      <c r="CT56" s="63" t="s">
        <v>629</v>
      </c>
    </row>
    <row r="57">
      <c r="C57" s="6">
        <v>19.0</v>
      </c>
      <c r="D57" s="58" t="s">
        <v>98</v>
      </c>
      <c r="E57" s="58" t="s">
        <v>567</v>
      </c>
      <c r="F57" s="58" t="s">
        <v>663</v>
      </c>
      <c r="G57" s="58">
        <v>2.0</v>
      </c>
      <c r="J57" s="6">
        <v>19.0</v>
      </c>
      <c r="K57" s="65">
        <v>20.0</v>
      </c>
      <c r="L57" s="65" t="s">
        <v>99</v>
      </c>
      <c r="M57" s="65">
        <v>8.0</v>
      </c>
      <c r="N57" s="65">
        <v>8212.0</v>
      </c>
      <c r="O57" s="65">
        <v>24.0</v>
      </c>
      <c r="P57" s="65">
        <v>10.0</v>
      </c>
      <c r="Q57" s="65">
        <v>8.0</v>
      </c>
      <c r="R57" s="65">
        <v>2004.0</v>
      </c>
      <c r="T57" s="63" t="s">
        <v>629</v>
      </c>
      <c r="W57" s="58" t="s">
        <v>90</v>
      </c>
      <c r="X57" s="65" t="s">
        <v>164</v>
      </c>
      <c r="Y57" s="65">
        <v>17.0</v>
      </c>
      <c r="Z57" s="71">
        <f t="shared" si="1"/>
        <v>20</v>
      </c>
      <c r="AI57" s="63" t="s">
        <v>629</v>
      </c>
      <c r="BG57" s="6">
        <v>26.0</v>
      </c>
      <c r="BH57" s="65">
        <v>27.0</v>
      </c>
      <c r="BI57" s="65" t="s">
        <v>124</v>
      </c>
      <c r="BJ57" s="65">
        <v>8.0</v>
      </c>
      <c r="BK57" s="65">
        <v>3142.0</v>
      </c>
      <c r="BL57" s="65">
        <v>20.0</v>
      </c>
      <c r="BM57" s="65">
        <v>30.0</v>
      </c>
      <c r="BN57" s="65">
        <v>3.0</v>
      </c>
      <c r="BO57" s="65">
        <v>2007.0</v>
      </c>
      <c r="CT57" s="63" t="s">
        <v>629</v>
      </c>
    </row>
    <row r="58">
      <c r="C58" s="6">
        <v>20.0</v>
      </c>
      <c r="D58" s="58" t="s">
        <v>99</v>
      </c>
      <c r="E58" s="58" t="s">
        <v>569</v>
      </c>
      <c r="F58" s="58" t="s">
        <v>664</v>
      </c>
      <c r="G58" s="58">
        <v>1.0</v>
      </c>
      <c r="J58" s="6">
        <v>20.0</v>
      </c>
      <c r="K58" s="65">
        <v>21.0</v>
      </c>
      <c r="L58" s="65" t="s">
        <v>94</v>
      </c>
      <c r="M58" s="65">
        <v>10.0</v>
      </c>
      <c r="N58" s="65">
        <v>4454.0</v>
      </c>
      <c r="O58" s="65">
        <v>26.0</v>
      </c>
      <c r="P58" s="65">
        <v>17.0</v>
      </c>
      <c r="Q58" s="65">
        <v>4.0</v>
      </c>
      <c r="R58" s="65">
        <v>2005.0</v>
      </c>
      <c r="T58" s="63" t="s">
        <v>629</v>
      </c>
      <c r="W58" s="58" t="s">
        <v>91</v>
      </c>
      <c r="X58" s="65" t="s">
        <v>125</v>
      </c>
      <c r="Y58" s="65">
        <v>24.0</v>
      </c>
      <c r="Z58" s="71">
        <f t="shared" si="1"/>
        <v>0</v>
      </c>
      <c r="AI58" s="63" t="s">
        <v>629</v>
      </c>
      <c r="BG58" s="6">
        <v>27.0</v>
      </c>
      <c r="BH58" s="65">
        <v>28.0</v>
      </c>
      <c r="BI58" s="65" t="s">
        <v>103</v>
      </c>
      <c r="BJ58" s="65">
        <v>5.0</v>
      </c>
      <c r="BK58" s="65">
        <v>9015.0</v>
      </c>
      <c r="BL58" s="65">
        <v>28.0</v>
      </c>
      <c r="BM58" s="65">
        <v>27.0</v>
      </c>
      <c r="BN58" s="65">
        <v>10.0</v>
      </c>
      <c r="BO58" s="65">
        <v>2004.0</v>
      </c>
      <c r="CT58" s="63" t="s">
        <v>629</v>
      </c>
    </row>
    <row r="59">
      <c r="C59" s="6">
        <v>21.0</v>
      </c>
      <c r="D59" s="58" t="s">
        <v>100</v>
      </c>
      <c r="E59" s="58" t="s">
        <v>571</v>
      </c>
      <c r="F59" s="58" t="s">
        <v>665</v>
      </c>
      <c r="G59" s="58">
        <v>3.0</v>
      </c>
      <c r="J59" s="6">
        <v>21.0</v>
      </c>
      <c r="K59" s="65">
        <v>22.0</v>
      </c>
      <c r="L59" s="65" t="s">
        <v>142</v>
      </c>
      <c r="M59" s="65">
        <v>6.0</v>
      </c>
      <c r="N59" s="65">
        <v>4220.0</v>
      </c>
      <c r="O59" s="65">
        <v>25.0</v>
      </c>
      <c r="P59" s="65">
        <v>30.0</v>
      </c>
      <c r="Q59" s="65">
        <v>11.0</v>
      </c>
      <c r="R59" s="65">
        <v>2024.0</v>
      </c>
      <c r="T59" s="63" t="s">
        <v>629</v>
      </c>
      <c r="W59" s="58" t="s">
        <v>92</v>
      </c>
      <c r="X59" s="65" t="s">
        <v>83</v>
      </c>
      <c r="Y59" s="65">
        <v>23.0</v>
      </c>
      <c r="Z59" s="71">
        <f t="shared" si="1"/>
        <v>0</v>
      </c>
      <c r="AI59" s="63" t="s">
        <v>629</v>
      </c>
      <c r="BG59" s="6">
        <v>28.0</v>
      </c>
      <c r="BH59" s="65">
        <v>29.0</v>
      </c>
      <c r="BI59" s="65" t="s">
        <v>130</v>
      </c>
      <c r="BJ59" s="65">
        <v>3.0</v>
      </c>
      <c r="BK59" s="65">
        <v>1977.0</v>
      </c>
      <c r="BL59" s="65">
        <v>24.0</v>
      </c>
      <c r="BM59" s="65">
        <v>12.0</v>
      </c>
      <c r="BN59" s="65">
        <v>11.0</v>
      </c>
      <c r="BO59" s="65">
        <v>2024.0</v>
      </c>
      <c r="CT59" s="63" t="s">
        <v>629</v>
      </c>
    </row>
    <row r="60">
      <c r="C60" s="6">
        <v>22.0</v>
      </c>
      <c r="D60" s="58" t="s">
        <v>101</v>
      </c>
      <c r="E60" s="58" t="s">
        <v>573</v>
      </c>
      <c r="F60" s="58" t="s">
        <v>666</v>
      </c>
      <c r="G60" s="58">
        <v>3.0</v>
      </c>
      <c r="J60" s="6">
        <v>22.0</v>
      </c>
      <c r="K60" s="65">
        <v>23.0</v>
      </c>
      <c r="L60" s="65" t="s">
        <v>143</v>
      </c>
      <c r="M60" s="65">
        <v>9.0</v>
      </c>
      <c r="N60" s="65">
        <v>5994.0</v>
      </c>
      <c r="O60" s="65">
        <v>19.0</v>
      </c>
      <c r="P60" s="65">
        <v>30.0</v>
      </c>
      <c r="Q60" s="65">
        <v>5.0</v>
      </c>
      <c r="R60" s="65">
        <v>2016.0</v>
      </c>
      <c r="T60" s="63" t="s">
        <v>629</v>
      </c>
      <c r="W60" s="58" t="s">
        <v>93</v>
      </c>
      <c r="X60" s="65" t="s">
        <v>99</v>
      </c>
      <c r="Y60" s="65">
        <v>20.0</v>
      </c>
      <c r="Z60" s="71">
        <f t="shared" si="1"/>
        <v>15</v>
      </c>
      <c r="AI60" s="63" t="s">
        <v>629</v>
      </c>
      <c r="BG60" s="6">
        <v>29.0</v>
      </c>
      <c r="BH60" s="65">
        <v>30.0</v>
      </c>
      <c r="BI60" s="65" t="s">
        <v>86</v>
      </c>
      <c r="BJ60" s="65">
        <v>1.0</v>
      </c>
      <c r="BK60" s="65">
        <v>7156.0</v>
      </c>
      <c r="BL60" s="65">
        <v>20.0</v>
      </c>
      <c r="BM60" s="65">
        <v>24.0</v>
      </c>
      <c r="BN60" s="65">
        <v>2.0</v>
      </c>
      <c r="BO60" s="65">
        <v>2002.0</v>
      </c>
      <c r="CT60" s="63" t="s">
        <v>629</v>
      </c>
    </row>
    <row r="61">
      <c r="C61" s="6">
        <v>23.0</v>
      </c>
      <c r="D61" s="58" t="s">
        <v>102</v>
      </c>
      <c r="E61" s="58" t="s">
        <v>575</v>
      </c>
      <c r="F61" s="58" t="s">
        <v>667</v>
      </c>
      <c r="G61" s="58">
        <v>3.0</v>
      </c>
      <c r="J61" s="6">
        <v>23.0</v>
      </c>
      <c r="K61" s="65">
        <v>24.0</v>
      </c>
      <c r="L61" s="65" t="s">
        <v>93</v>
      </c>
      <c r="M61" s="65">
        <v>6.0</v>
      </c>
      <c r="N61" s="65">
        <v>2655.0</v>
      </c>
      <c r="O61" s="65">
        <v>24.0</v>
      </c>
      <c r="P61" s="65">
        <v>3.0</v>
      </c>
      <c r="Q61" s="65">
        <v>3.0</v>
      </c>
      <c r="R61" s="65">
        <v>2008.0</v>
      </c>
      <c r="T61" s="63" t="s">
        <v>629</v>
      </c>
      <c r="W61" s="58" t="s">
        <v>94</v>
      </c>
      <c r="X61" s="65" t="s">
        <v>139</v>
      </c>
      <c r="Y61" s="65">
        <v>20.0</v>
      </c>
      <c r="Z61" s="71">
        <f t="shared" si="1"/>
        <v>26</v>
      </c>
      <c r="AI61" s="63" t="s">
        <v>629</v>
      </c>
      <c r="BG61" s="6">
        <v>30.0</v>
      </c>
      <c r="BH61" s="65">
        <v>31.0</v>
      </c>
      <c r="BI61" s="65" t="s">
        <v>87</v>
      </c>
      <c r="BJ61" s="65">
        <v>7.0</v>
      </c>
      <c r="BK61" s="65">
        <v>5154.0</v>
      </c>
      <c r="BL61" s="65">
        <v>25.0</v>
      </c>
      <c r="BM61" s="65">
        <v>25.0</v>
      </c>
      <c r="BN61" s="65">
        <v>2.0</v>
      </c>
      <c r="BO61" s="65">
        <v>2011.0</v>
      </c>
      <c r="CT61" s="63" t="s">
        <v>629</v>
      </c>
    </row>
    <row r="62">
      <c r="C62" s="6">
        <v>24.0</v>
      </c>
      <c r="D62" s="58" t="s">
        <v>103</v>
      </c>
      <c r="E62" s="58" t="s">
        <v>577</v>
      </c>
      <c r="F62" s="58" t="s">
        <v>668</v>
      </c>
      <c r="G62" s="58">
        <v>1.0</v>
      </c>
      <c r="J62" s="6">
        <v>24.0</v>
      </c>
      <c r="K62" s="65">
        <v>25.0</v>
      </c>
      <c r="L62" s="65" t="s">
        <v>88</v>
      </c>
      <c r="M62" s="65">
        <v>5.0</v>
      </c>
      <c r="N62" s="65">
        <v>5765.0</v>
      </c>
      <c r="O62" s="65">
        <v>19.0</v>
      </c>
      <c r="P62" s="65">
        <v>3.0</v>
      </c>
      <c r="Q62" s="65">
        <v>1.0</v>
      </c>
      <c r="R62" s="65">
        <v>2015.0</v>
      </c>
      <c r="T62" s="63" t="s">
        <v>629</v>
      </c>
      <c r="W62" s="58" t="s">
        <v>95</v>
      </c>
      <c r="X62" s="65" t="s">
        <v>98</v>
      </c>
      <c r="Y62" s="65">
        <v>12.0</v>
      </c>
      <c r="Z62" s="71">
        <f t="shared" si="1"/>
        <v>0</v>
      </c>
      <c r="AI62" s="63" t="s">
        <v>629</v>
      </c>
      <c r="BG62" s="6">
        <v>31.0</v>
      </c>
      <c r="BH62" s="65">
        <v>32.0</v>
      </c>
      <c r="BI62" s="65" t="s">
        <v>84</v>
      </c>
      <c r="BJ62" s="65">
        <v>10.0</v>
      </c>
      <c r="BK62" s="65">
        <v>8639.0</v>
      </c>
      <c r="BL62" s="65">
        <v>23.0</v>
      </c>
      <c r="BM62" s="65">
        <v>13.0</v>
      </c>
      <c r="BN62" s="65">
        <v>2.0</v>
      </c>
      <c r="BO62" s="65">
        <v>2017.0</v>
      </c>
      <c r="CT62" s="63" t="s">
        <v>629</v>
      </c>
    </row>
    <row r="63">
      <c r="C63" s="6">
        <v>25.0</v>
      </c>
      <c r="D63" s="58" t="s">
        <v>104</v>
      </c>
      <c r="E63" s="58" t="s">
        <v>579</v>
      </c>
      <c r="F63" s="58" t="s">
        <v>669</v>
      </c>
      <c r="G63" s="58">
        <v>1.0</v>
      </c>
      <c r="J63" s="6">
        <v>25.0</v>
      </c>
      <c r="K63" s="65">
        <v>26.0</v>
      </c>
      <c r="L63" s="65" t="s">
        <v>159</v>
      </c>
      <c r="M63" s="65">
        <v>1.0</v>
      </c>
      <c r="N63" s="65">
        <v>2183.0</v>
      </c>
      <c r="O63" s="65">
        <v>9.0</v>
      </c>
      <c r="P63" s="65">
        <v>20.0</v>
      </c>
      <c r="Q63" s="65">
        <v>2.0</v>
      </c>
      <c r="R63" s="65">
        <v>2001.0</v>
      </c>
      <c r="T63" s="63" t="s">
        <v>629</v>
      </c>
      <c r="W63" s="58" t="s">
        <v>96</v>
      </c>
      <c r="X63" s="65" t="s">
        <v>139</v>
      </c>
      <c r="Y63" s="65">
        <v>6.0</v>
      </c>
      <c r="Z63" s="71">
        <f t="shared" si="1"/>
        <v>0</v>
      </c>
      <c r="AI63" s="63" t="s">
        <v>629</v>
      </c>
      <c r="BG63" s="6">
        <v>32.0</v>
      </c>
      <c r="BH63" s="65">
        <v>33.0</v>
      </c>
      <c r="BI63" s="65" t="s">
        <v>131</v>
      </c>
      <c r="BJ63" s="65">
        <v>2.0</v>
      </c>
      <c r="BK63" s="65">
        <v>2520.0</v>
      </c>
      <c r="BL63" s="65">
        <v>2.0</v>
      </c>
      <c r="BM63" s="65">
        <v>19.0</v>
      </c>
      <c r="BN63" s="65">
        <v>2.0</v>
      </c>
      <c r="BO63" s="65">
        <v>2007.0</v>
      </c>
      <c r="CT63" s="63" t="s">
        <v>629</v>
      </c>
    </row>
    <row r="64">
      <c r="C64" s="6">
        <v>26.0</v>
      </c>
      <c r="D64" s="58" t="s">
        <v>105</v>
      </c>
      <c r="E64" s="58" t="s">
        <v>581</v>
      </c>
      <c r="F64" s="58" t="s">
        <v>670</v>
      </c>
      <c r="G64" s="58">
        <v>1.0</v>
      </c>
      <c r="J64" s="6">
        <v>26.0</v>
      </c>
      <c r="K64" s="65">
        <v>27.0</v>
      </c>
      <c r="L64" s="65" t="s">
        <v>124</v>
      </c>
      <c r="M64" s="65">
        <v>8.0</v>
      </c>
      <c r="N64" s="65">
        <v>3142.0</v>
      </c>
      <c r="O64" s="65">
        <v>20.0</v>
      </c>
      <c r="P64" s="65">
        <v>30.0</v>
      </c>
      <c r="Q64" s="65">
        <v>3.0</v>
      </c>
      <c r="R64" s="65">
        <v>2007.0</v>
      </c>
      <c r="T64" s="63" t="s">
        <v>629</v>
      </c>
      <c r="W64" s="58" t="s">
        <v>97</v>
      </c>
      <c r="X64" s="65" t="s">
        <v>148</v>
      </c>
      <c r="Y64" s="65">
        <v>19.0</v>
      </c>
      <c r="Z64" s="71">
        <f t="shared" si="1"/>
        <v>16</v>
      </c>
      <c r="AI64" s="63" t="s">
        <v>629</v>
      </c>
      <c r="BG64" s="6">
        <v>33.0</v>
      </c>
      <c r="BH64" s="65">
        <v>34.0</v>
      </c>
      <c r="BI64" s="65" t="s">
        <v>178</v>
      </c>
      <c r="BJ64" s="65">
        <v>8.0</v>
      </c>
      <c r="BK64" s="65">
        <v>8258.0</v>
      </c>
      <c r="BL64" s="65">
        <v>11.0</v>
      </c>
      <c r="BM64" s="65">
        <v>4.0</v>
      </c>
      <c r="BN64" s="65">
        <v>12.0</v>
      </c>
      <c r="BO64" s="65">
        <v>2011.0</v>
      </c>
      <c r="CT64" s="63" t="s">
        <v>629</v>
      </c>
    </row>
    <row r="65">
      <c r="C65" s="6">
        <v>27.0</v>
      </c>
      <c r="D65" s="58" t="s">
        <v>106</v>
      </c>
      <c r="E65" s="58" t="s">
        <v>583</v>
      </c>
      <c r="F65" s="58" t="s">
        <v>671</v>
      </c>
      <c r="G65" s="58">
        <v>3.0</v>
      </c>
      <c r="J65" s="6">
        <v>27.0</v>
      </c>
      <c r="K65" s="65">
        <v>28.0</v>
      </c>
      <c r="L65" s="65" t="s">
        <v>103</v>
      </c>
      <c r="M65" s="65">
        <v>5.0</v>
      </c>
      <c r="N65" s="65">
        <v>9015.0</v>
      </c>
      <c r="O65" s="65">
        <v>28.0</v>
      </c>
      <c r="P65" s="65">
        <v>27.0</v>
      </c>
      <c r="Q65" s="65">
        <v>10.0</v>
      </c>
      <c r="R65" s="65">
        <v>2004.0</v>
      </c>
      <c r="T65" s="63" t="s">
        <v>629</v>
      </c>
      <c r="W65" s="58" t="s">
        <v>98</v>
      </c>
      <c r="X65" s="65" t="s">
        <v>99</v>
      </c>
      <c r="Y65" s="65">
        <v>24.0</v>
      </c>
      <c r="Z65" s="71">
        <f t="shared" si="1"/>
        <v>12</v>
      </c>
      <c r="AI65" s="63" t="s">
        <v>629</v>
      </c>
      <c r="BG65" s="6">
        <v>34.0</v>
      </c>
      <c r="BH65" s="65">
        <v>35.0</v>
      </c>
      <c r="BI65" s="65" t="s">
        <v>148</v>
      </c>
      <c r="BJ65" s="65">
        <v>6.0</v>
      </c>
      <c r="BK65" s="65">
        <v>8020.0</v>
      </c>
      <c r="BL65" s="65">
        <v>14.0</v>
      </c>
      <c r="BM65" s="65">
        <v>12.0</v>
      </c>
      <c r="BN65" s="65">
        <v>7.0</v>
      </c>
      <c r="BO65" s="65">
        <v>2013.0</v>
      </c>
      <c r="CT65" s="63" t="s">
        <v>629</v>
      </c>
    </row>
    <row r="66">
      <c r="C66" s="6">
        <v>28.0</v>
      </c>
      <c r="D66" s="58" t="s">
        <v>107</v>
      </c>
      <c r="E66" s="58" t="s">
        <v>585</v>
      </c>
      <c r="F66" s="58" t="s">
        <v>672</v>
      </c>
      <c r="G66" s="58">
        <v>3.0</v>
      </c>
      <c r="J66" s="6">
        <v>28.0</v>
      </c>
      <c r="K66" s="65">
        <v>29.0</v>
      </c>
      <c r="L66" s="65" t="s">
        <v>130</v>
      </c>
      <c r="M66" s="65">
        <v>3.0</v>
      </c>
      <c r="N66" s="65">
        <v>1977.0</v>
      </c>
      <c r="O66" s="65">
        <v>24.0</v>
      </c>
      <c r="P66" s="65">
        <v>12.0</v>
      </c>
      <c r="Q66" s="65">
        <v>11.0</v>
      </c>
      <c r="R66" s="65">
        <v>2024.0</v>
      </c>
      <c r="T66" s="63" t="s">
        <v>629</v>
      </c>
      <c r="W66" s="58" t="s">
        <v>99</v>
      </c>
      <c r="X66" s="65" t="s">
        <v>94</v>
      </c>
      <c r="Y66" s="65">
        <v>26.0</v>
      </c>
      <c r="Z66" s="71">
        <f t="shared" si="1"/>
        <v>24.33333333</v>
      </c>
      <c r="AI66" s="63" t="s">
        <v>629</v>
      </c>
      <c r="BG66" s="6">
        <v>35.0</v>
      </c>
      <c r="BH66" s="65">
        <v>36.0</v>
      </c>
      <c r="BI66" s="65" t="s">
        <v>162</v>
      </c>
      <c r="BJ66" s="65">
        <v>7.0</v>
      </c>
      <c r="BK66" s="65">
        <v>9957.0</v>
      </c>
      <c r="BL66" s="65">
        <v>18.0</v>
      </c>
      <c r="BM66" s="65">
        <v>27.0</v>
      </c>
      <c r="BN66" s="65">
        <v>6.0</v>
      </c>
      <c r="BO66" s="65">
        <v>2019.0</v>
      </c>
      <c r="CT66" s="63" t="s">
        <v>629</v>
      </c>
    </row>
    <row r="67">
      <c r="C67" s="6">
        <v>29.0</v>
      </c>
      <c r="D67" s="58" t="s">
        <v>108</v>
      </c>
      <c r="E67" s="58" t="s">
        <v>587</v>
      </c>
      <c r="F67" s="58" t="s">
        <v>673</v>
      </c>
      <c r="G67" s="58">
        <v>2.0</v>
      </c>
      <c r="J67" s="6">
        <v>29.0</v>
      </c>
      <c r="K67" s="65">
        <v>30.0</v>
      </c>
      <c r="L67" s="65" t="s">
        <v>86</v>
      </c>
      <c r="M67" s="65">
        <v>1.0</v>
      </c>
      <c r="N67" s="65">
        <v>7156.0</v>
      </c>
      <c r="O67" s="65">
        <v>20.0</v>
      </c>
      <c r="P67" s="65">
        <v>24.0</v>
      </c>
      <c r="Q67" s="65">
        <v>2.0</v>
      </c>
      <c r="R67" s="65">
        <v>2002.0</v>
      </c>
      <c r="T67" s="63" t="s">
        <v>629</v>
      </c>
      <c r="W67" s="58" t="s">
        <v>100</v>
      </c>
      <c r="X67" s="65" t="s">
        <v>142</v>
      </c>
      <c r="Y67" s="65">
        <v>25.0</v>
      </c>
      <c r="Z67" s="71">
        <f t="shared" si="1"/>
        <v>0</v>
      </c>
      <c r="AI67" s="63" t="s">
        <v>629</v>
      </c>
      <c r="BG67" s="6">
        <v>36.0</v>
      </c>
      <c r="BH67" s="65">
        <v>37.0</v>
      </c>
      <c r="BI67" s="65" t="s">
        <v>128</v>
      </c>
      <c r="BJ67" s="65">
        <v>10.0</v>
      </c>
      <c r="BK67" s="65">
        <v>8677.0</v>
      </c>
      <c r="BL67" s="65">
        <v>12.0</v>
      </c>
      <c r="BM67" s="65">
        <v>20.0</v>
      </c>
      <c r="BN67" s="65">
        <v>12.0</v>
      </c>
      <c r="BO67" s="65">
        <v>2014.0</v>
      </c>
      <c r="CT67" s="63" t="s">
        <v>629</v>
      </c>
    </row>
    <row r="68">
      <c r="C68" s="6">
        <v>30.0</v>
      </c>
      <c r="D68" s="58" t="s">
        <v>109</v>
      </c>
      <c r="E68" s="58" t="s">
        <v>589</v>
      </c>
      <c r="F68" s="58" t="s">
        <v>674</v>
      </c>
      <c r="G68" s="58">
        <v>4.0</v>
      </c>
      <c r="J68" s="6">
        <v>30.0</v>
      </c>
      <c r="K68" s="65">
        <v>31.0</v>
      </c>
      <c r="L68" s="65" t="s">
        <v>87</v>
      </c>
      <c r="M68" s="65">
        <v>7.0</v>
      </c>
      <c r="N68" s="65">
        <v>5154.0</v>
      </c>
      <c r="O68" s="65">
        <v>25.0</v>
      </c>
      <c r="P68" s="65">
        <v>25.0</v>
      </c>
      <c r="Q68" s="65">
        <v>2.0</v>
      </c>
      <c r="R68" s="65">
        <v>2011.0</v>
      </c>
      <c r="T68" s="63" t="s">
        <v>629</v>
      </c>
      <c r="W68" s="58" t="s">
        <v>101</v>
      </c>
      <c r="X68" s="65" t="s">
        <v>143</v>
      </c>
      <c r="Y68" s="65">
        <v>19.0</v>
      </c>
      <c r="Z68" s="71">
        <f t="shared" si="1"/>
        <v>0</v>
      </c>
      <c r="AI68" s="63" t="s">
        <v>629</v>
      </c>
      <c r="BG68" s="6">
        <v>37.0</v>
      </c>
      <c r="BH68" s="65">
        <v>38.0</v>
      </c>
      <c r="BI68" s="65" t="s">
        <v>145</v>
      </c>
      <c r="BJ68" s="65">
        <v>7.0</v>
      </c>
      <c r="BK68" s="65">
        <v>1449.0</v>
      </c>
      <c r="BL68" s="65">
        <v>9.0</v>
      </c>
      <c r="BM68" s="65">
        <v>12.0</v>
      </c>
      <c r="BN68" s="65">
        <v>3.0</v>
      </c>
      <c r="BO68" s="65">
        <v>2014.0</v>
      </c>
      <c r="CT68" s="63" t="s">
        <v>629</v>
      </c>
    </row>
    <row r="69">
      <c r="C69" s="6">
        <v>31.0</v>
      </c>
      <c r="D69" s="58" t="s">
        <v>110</v>
      </c>
      <c r="E69" s="58" t="s">
        <v>591</v>
      </c>
      <c r="F69" s="58" t="s">
        <v>675</v>
      </c>
      <c r="G69" s="58">
        <v>1.0</v>
      </c>
      <c r="J69" s="6">
        <v>31.0</v>
      </c>
      <c r="K69" s="65">
        <v>32.0</v>
      </c>
      <c r="L69" s="65" t="s">
        <v>84</v>
      </c>
      <c r="M69" s="65">
        <v>10.0</v>
      </c>
      <c r="N69" s="65">
        <v>8639.0</v>
      </c>
      <c r="O69" s="65">
        <v>23.0</v>
      </c>
      <c r="P69" s="65">
        <v>13.0</v>
      </c>
      <c r="Q69" s="65">
        <v>2.0</v>
      </c>
      <c r="R69" s="65">
        <v>2017.0</v>
      </c>
      <c r="T69" s="63" t="s">
        <v>629</v>
      </c>
      <c r="W69" s="58" t="s">
        <v>102</v>
      </c>
      <c r="X69" s="65" t="s">
        <v>93</v>
      </c>
      <c r="Y69" s="65">
        <v>24.0</v>
      </c>
      <c r="Z69" s="71">
        <f t="shared" si="1"/>
        <v>18</v>
      </c>
      <c r="AI69" s="63" t="s">
        <v>629</v>
      </c>
      <c r="BG69" s="6">
        <v>38.0</v>
      </c>
      <c r="BH69" s="65">
        <v>39.0</v>
      </c>
      <c r="BI69" s="65" t="s">
        <v>155</v>
      </c>
      <c r="BJ69" s="65">
        <v>5.0</v>
      </c>
      <c r="BK69" s="65">
        <v>2478.0</v>
      </c>
      <c r="BL69" s="65">
        <v>5.0</v>
      </c>
      <c r="BM69" s="65">
        <v>21.0</v>
      </c>
      <c r="BN69" s="65">
        <v>3.0</v>
      </c>
      <c r="BO69" s="65">
        <v>2018.0</v>
      </c>
      <c r="CT69" s="63" t="s">
        <v>629</v>
      </c>
    </row>
    <row r="70">
      <c r="C70" s="6">
        <v>32.0</v>
      </c>
      <c r="D70" s="58" t="s">
        <v>111</v>
      </c>
      <c r="E70" s="58" t="s">
        <v>594</v>
      </c>
      <c r="F70" s="58" t="s">
        <v>676</v>
      </c>
      <c r="G70" s="58">
        <v>3.0</v>
      </c>
      <c r="J70" s="6">
        <v>32.0</v>
      </c>
      <c r="K70" s="65">
        <v>33.0</v>
      </c>
      <c r="L70" s="65" t="s">
        <v>131</v>
      </c>
      <c r="M70" s="65">
        <v>2.0</v>
      </c>
      <c r="N70" s="65">
        <v>2520.0</v>
      </c>
      <c r="O70" s="65">
        <v>2.0</v>
      </c>
      <c r="P70" s="65">
        <v>19.0</v>
      </c>
      <c r="Q70" s="65">
        <v>2.0</v>
      </c>
      <c r="R70" s="65">
        <v>2007.0</v>
      </c>
      <c r="T70" s="63" t="s">
        <v>629</v>
      </c>
      <c r="W70" s="58" t="s">
        <v>103</v>
      </c>
      <c r="X70" s="65" t="s">
        <v>88</v>
      </c>
      <c r="Y70" s="65">
        <v>19.0</v>
      </c>
      <c r="Z70" s="71">
        <f t="shared" si="1"/>
        <v>11.25</v>
      </c>
      <c r="AI70" s="63" t="s">
        <v>629</v>
      </c>
      <c r="BG70" s="6">
        <v>39.0</v>
      </c>
      <c r="BH70" s="65">
        <v>40.0</v>
      </c>
      <c r="BI70" s="65" t="s">
        <v>128</v>
      </c>
      <c r="BJ70" s="65">
        <v>2.0</v>
      </c>
      <c r="BK70" s="65">
        <v>2316.0</v>
      </c>
      <c r="BL70" s="65">
        <v>20.0</v>
      </c>
      <c r="BM70" s="65">
        <v>5.0</v>
      </c>
      <c r="BN70" s="65">
        <v>1.0</v>
      </c>
      <c r="BO70" s="65">
        <v>2017.0</v>
      </c>
      <c r="CT70" s="63" t="s">
        <v>629</v>
      </c>
    </row>
    <row r="71">
      <c r="C71" s="6">
        <v>33.0</v>
      </c>
      <c r="D71" s="58" t="s">
        <v>112</v>
      </c>
      <c r="E71" s="58" t="s">
        <v>596</v>
      </c>
      <c r="F71" s="58" t="s">
        <v>677</v>
      </c>
      <c r="G71" s="58">
        <v>2.0</v>
      </c>
      <c r="J71" s="6">
        <v>33.0</v>
      </c>
      <c r="K71" s="65">
        <v>34.0</v>
      </c>
      <c r="L71" s="65" t="s">
        <v>178</v>
      </c>
      <c r="M71" s="65">
        <v>8.0</v>
      </c>
      <c r="N71" s="65">
        <v>8258.0</v>
      </c>
      <c r="O71" s="65">
        <v>11.0</v>
      </c>
      <c r="P71" s="65">
        <v>4.0</v>
      </c>
      <c r="Q71" s="65">
        <v>12.0</v>
      </c>
      <c r="R71" s="65">
        <v>2011.0</v>
      </c>
      <c r="T71" s="63" t="s">
        <v>629</v>
      </c>
      <c r="W71" s="58" t="s">
        <v>104</v>
      </c>
      <c r="X71" s="65" t="s">
        <v>159</v>
      </c>
      <c r="Y71" s="65">
        <v>9.0</v>
      </c>
      <c r="Z71" s="71">
        <f t="shared" si="1"/>
        <v>0</v>
      </c>
      <c r="AI71" s="63" t="s">
        <v>629</v>
      </c>
      <c r="BG71" s="6">
        <v>40.0</v>
      </c>
      <c r="BH71" s="65">
        <v>41.0</v>
      </c>
      <c r="BI71" s="65" t="s">
        <v>86</v>
      </c>
      <c r="BJ71" s="65">
        <v>7.0</v>
      </c>
      <c r="BK71" s="65">
        <v>1791.0</v>
      </c>
      <c r="BL71" s="65">
        <v>21.0</v>
      </c>
      <c r="BM71" s="65">
        <v>2.0</v>
      </c>
      <c r="BN71" s="65">
        <v>6.0</v>
      </c>
      <c r="BO71" s="65">
        <v>2000.0</v>
      </c>
      <c r="CT71" s="63" t="s">
        <v>629</v>
      </c>
    </row>
    <row r="72">
      <c r="C72" s="6">
        <v>34.0</v>
      </c>
      <c r="D72" s="58" t="s">
        <v>113</v>
      </c>
      <c r="E72" s="58" t="s">
        <v>598</v>
      </c>
      <c r="F72" s="58" t="s">
        <v>678</v>
      </c>
      <c r="G72" s="58">
        <v>4.0</v>
      </c>
      <c r="J72" s="6">
        <v>34.0</v>
      </c>
      <c r="K72" s="65">
        <v>35.0</v>
      </c>
      <c r="L72" s="65" t="s">
        <v>148</v>
      </c>
      <c r="M72" s="65">
        <v>6.0</v>
      </c>
      <c r="N72" s="65">
        <v>8020.0</v>
      </c>
      <c r="O72" s="65">
        <v>14.0</v>
      </c>
      <c r="P72" s="65">
        <v>12.0</v>
      </c>
      <c r="Q72" s="65">
        <v>7.0</v>
      </c>
      <c r="R72" s="65">
        <v>2013.0</v>
      </c>
      <c r="T72" s="63" t="s">
        <v>629</v>
      </c>
      <c r="W72" s="58" t="s">
        <v>105</v>
      </c>
      <c r="X72" s="65" t="s">
        <v>124</v>
      </c>
      <c r="Y72" s="65">
        <v>20.0</v>
      </c>
      <c r="Z72" s="71">
        <f t="shared" si="1"/>
        <v>0</v>
      </c>
      <c r="AI72" s="63" t="s">
        <v>629</v>
      </c>
      <c r="BG72" s="6">
        <v>41.0</v>
      </c>
      <c r="BH72" s="65">
        <v>42.0</v>
      </c>
      <c r="BI72" s="65" t="s">
        <v>127</v>
      </c>
      <c r="BJ72" s="65">
        <v>5.0</v>
      </c>
      <c r="BK72" s="65">
        <v>7596.0</v>
      </c>
      <c r="BL72" s="65">
        <v>6.0</v>
      </c>
      <c r="BM72" s="65">
        <v>4.0</v>
      </c>
      <c r="BN72" s="65">
        <v>2.0</v>
      </c>
      <c r="BO72" s="65">
        <v>2018.0</v>
      </c>
      <c r="CT72" s="63" t="s">
        <v>629</v>
      </c>
    </row>
    <row r="73">
      <c r="C73" s="6">
        <v>35.0</v>
      </c>
      <c r="D73" s="58" t="s">
        <v>114</v>
      </c>
      <c r="E73" s="58" t="s">
        <v>600</v>
      </c>
      <c r="F73" s="58" t="s">
        <v>679</v>
      </c>
      <c r="G73" s="58">
        <v>2.0</v>
      </c>
      <c r="J73" s="6">
        <v>35.0</v>
      </c>
      <c r="K73" s="65">
        <v>36.0</v>
      </c>
      <c r="L73" s="65" t="s">
        <v>162</v>
      </c>
      <c r="M73" s="65">
        <v>7.0</v>
      </c>
      <c r="N73" s="65">
        <v>9957.0</v>
      </c>
      <c r="O73" s="65">
        <v>18.0</v>
      </c>
      <c r="P73" s="65">
        <v>27.0</v>
      </c>
      <c r="Q73" s="65">
        <v>6.0</v>
      </c>
      <c r="R73" s="65">
        <v>2019.0</v>
      </c>
      <c r="T73" s="63" t="s">
        <v>629</v>
      </c>
      <c r="W73" s="58" t="s">
        <v>106</v>
      </c>
      <c r="X73" s="65" t="s">
        <v>103</v>
      </c>
      <c r="Y73" s="65">
        <v>28.0</v>
      </c>
      <c r="Z73" s="71">
        <f t="shared" si="1"/>
        <v>0</v>
      </c>
      <c r="AI73" s="63" t="s">
        <v>629</v>
      </c>
      <c r="BG73" s="6">
        <v>42.0</v>
      </c>
      <c r="BH73" s="65">
        <v>43.0</v>
      </c>
      <c r="BI73" s="65" t="s">
        <v>102</v>
      </c>
      <c r="BJ73" s="65">
        <v>10.0</v>
      </c>
      <c r="BK73" s="65">
        <v>9239.0</v>
      </c>
      <c r="BL73" s="65">
        <v>18.0</v>
      </c>
      <c r="BM73" s="65">
        <v>21.0</v>
      </c>
      <c r="BN73" s="65">
        <v>9.0</v>
      </c>
      <c r="BO73" s="65">
        <v>2017.0</v>
      </c>
      <c r="CT73" s="63" t="s">
        <v>629</v>
      </c>
    </row>
    <row r="74">
      <c r="C74" s="6">
        <v>36.0</v>
      </c>
      <c r="D74" s="58" t="s">
        <v>115</v>
      </c>
      <c r="E74" s="58" t="s">
        <v>602</v>
      </c>
      <c r="F74" s="58" t="s">
        <v>680</v>
      </c>
      <c r="G74" s="58">
        <v>1.0</v>
      </c>
      <c r="J74" s="6">
        <v>36.0</v>
      </c>
      <c r="K74" s="65">
        <v>37.0</v>
      </c>
      <c r="L74" s="65" t="s">
        <v>128</v>
      </c>
      <c r="M74" s="65">
        <v>10.0</v>
      </c>
      <c r="N74" s="65">
        <v>8677.0</v>
      </c>
      <c r="O74" s="65">
        <v>12.0</v>
      </c>
      <c r="P74" s="65">
        <v>20.0</v>
      </c>
      <c r="Q74" s="65">
        <v>12.0</v>
      </c>
      <c r="R74" s="65">
        <v>2014.0</v>
      </c>
      <c r="T74" s="63" t="s">
        <v>629</v>
      </c>
      <c r="W74" s="58" t="s">
        <v>107</v>
      </c>
      <c r="X74" s="65" t="s">
        <v>130</v>
      </c>
      <c r="Y74" s="65">
        <v>24.0</v>
      </c>
      <c r="Z74" s="71">
        <f t="shared" si="1"/>
        <v>0</v>
      </c>
      <c r="AI74" s="63" t="s">
        <v>629</v>
      </c>
      <c r="BG74" s="6">
        <v>43.0</v>
      </c>
      <c r="BH74" s="65">
        <v>44.0</v>
      </c>
      <c r="BI74" s="65" t="s">
        <v>79</v>
      </c>
      <c r="BJ74" s="65">
        <v>5.0</v>
      </c>
      <c r="BK74" s="65">
        <v>1741.0</v>
      </c>
      <c r="BL74" s="65">
        <v>21.0</v>
      </c>
      <c r="BM74" s="65">
        <v>25.0</v>
      </c>
      <c r="BN74" s="65">
        <v>6.0</v>
      </c>
      <c r="BO74" s="65">
        <v>2003.0</v>
      </c>
      <c r="CT74" s="63" t="s">
        <v>629</v>
      </c>
    </row>
    <row r="75">
      <c r="C75" s="6">
        <v>37.0</v>
      </c>
      <c r="D75" s="58" t="s">
        <v>116</v>
      </c>
      <c r="E75" s="58" t="s">
        <v>604</v>
      </c>
      <c r="F75" s="58" t="s">
        <v>681</v>
      </c>
      <c r="G75" s="58">
        <v>1.0</v>
      </c>
      <c r="J75" s="6">
        <v>37.0</v>
      </c>
      <c r="K75" s="65">
        <v>38.0</v>
      </c>
      <c r="L75" s="65" t="s">
        <v>145</v>
      </c>
      <c r="M75" s="65">
        <v>7.0</v>
      </c>
      <c r="N75" s="65">
        <v>1449.0</v>
      </c>
      <c r="O75" s="65">
        <v>9.0</v>
      </c>
      <c r="P75" s="65">
        <v>12.0</v>
      </c>
      <c r="Q75" s="65">
        <v>3.0</v>
      </c>
      <c r="R75" s="65">
        <v>2014.0</v>
      </c>
      <c r="T75" s="63" t="s">
        <v>629</v>
      </c>
      <c r="W75" s="58" t="s">
        <v>108</v>
      </c>
      <c r="X75" s="65" t="s">
        <v>86</v>
      </c>
      <c r="Y75" s="65">
        <v>20.0</v>
      </c>
      <c r="Z75" s="71">
        <f t="shared" si="1"/>
        <v>0</v>
      </c>
      <c r="AI75" s="63" t="s">
        <v>629</v>
      </c>
      <c r="BG75" s="6">
        <v>44.0</v>
      </c>
      <c r="BH75" s="65">
        <v>45.0</v>
      </c>
      <c r="BI75" s="65" t="s">
        <v>138</v>
      </c>
      <c r="BJ75" s="65">
        <v>7.0</v>
      </c>
      <c r="BK75" s="65">
        <v>8319.0</v>
      </c>
      <c r="BL75" s="65">
        <v>16.0</v>
      </c>
      <c r="BM75" s="65">
        <v>11.0</v>
      </c>
      <c r="BN75" s="65">
        <v>8.0</v>
      </c>
      <c r="BO75" s="65">
        <v>2014.0</v>
      </c>
      <c r="CT75" s="63" t="s">
        <v>629</v>
      </c>
    </row>
    <row r="76">
      <c r="C76" s="6">
        <v>38.0</v>
      </c>
      <c r="D76" s="58" t="s">
        <v>117</v>
      </c>
      <c r="E76" s="58" t="s">
        <v>606</v>
      </c>
      <c r="F76" s="58" t="s">
        <v>682</v>
      </c>
      <c r="G76" s="58">
        <v>4.0</v>
      </c>
      <c r="J76" s="6">
        <v>38.0</v>
      </c>
      <c r="K76" s="65">
        <v>39.0</v>
      </c>
      <c r="L76" s="65" t="s">
        <v>155</v>
      </c>
      <c r="M76" s="65">
        <v>5.0</v>
      </c>
      <c r="N76" s="65">
        <v>2478.0</v>
      </c>
      <c r="O76" s="65">
        <v>5.0</v>
      </c>
      <c r="P76" s="65">
        <v>21.0</v>
      </c>
      <c r="Q76" s="65">
        <v>3.0</v>
      </c>
      <c r="R76" s="65">
        <v>2018.0</v>
      </c>
      <c r="T76" s="63" t="s">
        <v>629</v>
      </c>
      <c r="W76" s="58" t="s">
        <v>109</v>
      </c>
      <c r="X76" s="65" t="s">
        <v>87</v>
      </c>
      <c r="Y76" s="65">
        <v>25.0</v>
      </c>
      <c r="Z76" s="71">
        <f t="shared" si="1"/>
        <v>30</v>
      </c>
      <c r="AI76" s="63" t="s">
        <v>629</v>
      </c>
      <c r="BG76" s="6">
        <v>45.0</v>
      </c>
      <c r="BH76" s="65">
        <v>46.0</v>
      </c>
      <c r="BI76" s="65" t="s">
        <v>141</v>
      </c>
      <c r="BJ76" s="65">
        <v>10.0</v>
      </c>
      <c r="BK76" s="65">
        <v>3126.0</v>
      </c>
      <c r="BL76" s="65">
        <v>18.0</v>
      </c>
      <c r="BM76" s="65">
        <v>10.0</v>
      </c>
      <c r="BN76" s="65">
        <v>8.0</v>
      </c>
      <c r="BO76" s="65">
        <v>2019.0</v>
      </c>
      <c r="CT76" s="63" t="s">
        <v>629</v>
      </c>
    </row>
    <row r="77">
      <c r="C77" s="6">
        <v>39.0</v>
      </c>
      <c r="D77" s="58" t="s">
        <v>118</v>
      </c>
      <c r="E77" s="58" t="s">
        <v>608</v>
      </c>
      <c r="F77" s="58" t="s">
        <v>683</v>
      </c>
      <c r="G77" s="58">
        <v>3.0</v>
      </c>
      <c r="J77" s="6">
        <v>39.0</v>
      </c>
      <c r="K77" s="65">
        <v>40.0</v>
      </c>
      <c r="L77" s="65" t="s">
        <v>128</v>
      </c>
      <c r="M77" s="65">
        <v>2.0</v>
      </c>
      <c r="N77" s="65">
        <v>2316.0</v>
      </c>
      <c r="O77" s="65">
        <v>20.0</v>
      </c>
      <c r="P77" s="65">
        <v>5.0</v>
      </c>
      <c r="Q77" s="65">
        <v>1.0</v>
      </c>
      <c r="R77" s="65">
        <v>2017.0</v>
      </c>
      <c r="T77" s="63" t="s">
        <v>629</v>
      </c>
      <c r="W77" s="58" t="s">
        <v>110</v>
      </c>
      <c r="X77" s="65" t="s">
        <v>84</v>
      </c>
      <c r="Y77" s="65">
        <v>23.0</v>
      </c>
      <c r="Z77" s="71">
        <f t="shared" si="1"/>
        <v>0</v>
      </c>
      <c r="AI77" s="63" t="s">
        <v>629</v>
      </c>
      <c r="BG77" s="6">
        <v>46.0</v>
      </c>
      <c r="BH77" s="65">
        <v>47.0</v>
      </c>
      <c r="BI77" s="65" t="s">
        <v>128</v>
      </c>
      <c r="BJ77" s="65">
        <v>7.0</v>
      </c>
      <c r="BK77" s="65">
        <v>5015.0</v>
      </c>
      <c r="BL77" s="65">
        <v>13.0</v>
      </c>
      <c r="BM77" s="65">
        <v>19.0</v>
      </c>
      <c r="BN77" s="65">
        <v>7.0</v>
      </c>
      <c r="BO77" s="65">
        <v>2012.0</v>
      </c>
      <c r="CT77" s="63" t="s">
        <v>629</v>
      </c>
    </row>
    <row r="78">
      <c r="C78" s="6">
        <v>40.0</v>
      </c>
      <c r="D78" s="58" t="s">
        <v>119</v>
      </c>
      <c r="E78" s="58" t="s">
        <v>610</v>
      </c>
      <c r="F78" s="58" t="s">
        <v>684</v>
      </c>
      <c r="G78" s="58">
        <v>1.0</v>
      </c>
      <c r="J78" s="6">
        <v>40.0</v>
      </c>
      <c r="K78" s="65">
        <v>41.0</v>
      </c>
      <c r="L78" s="65" t="s">
        <v>86</v>
      </c>
      <c r="M78" s="65">
        <v>7.0</v>
      </c>
      <c r="N78" s="65">
        <v>1791.0</v>
      </c>
      <c r="O78" s="65">
        <v>21.0</v>
      </c>
      <c r="P78" s="65">
        <v>2.0</v>
      </c>
      <c r="Q78" s="65">
        <v>6.0</v>
      </c>
      <c r="R78" s="65">
        <v>2000.0</v>
      </c>
      <c r="T78" s="63" t="s">
        <v>629</v>
      </c>
      <c r="W78" s="58" t="s">
        <v>111</v>
      </c>
      <c r="X78" s="65" t="s">
        <v>131</v>
      </c>
      <c r="Y78" s="65">
        <v>2.0</v>
      </c>
      <c r="Z78" s="71">
        <f t="shared" si="1"/>
        <v>0</v>
      </c>
      <c r="AI78" s="63" t="s">
        <v>629</v>
      </c>
      <c r="BG78" s="6">
        <v>47.0</v>
      </c>
      <c r="BH78" s="65">
        <v>48.0</v>
      </c>
      <c r="BI78" s="65" t="s">
        <v>103</v>
      </c>
      <c r="BJ78" s="65">
        <v>6.0</v>
      </c>
      <c r="BK78" s="65">
        <v>9488.0</v>
      </c>
      <c r="BL78" s="65">
        <v>12.0</v>
      </c>
      <c r="BM78" s="65">
        <v>25.0</v>
      </c>
      <c r="BN78" s="65">
        <v>7.0</v>
      </c>
      <c r="BO78" s="65">
        <v>2019.0</v>
      </c>
      <c r="CT78" s="63" t="s">
        <v>629</v>
      </c>
    </row>
    <row r="79">
      <c r="C79" s="6">
        <v>41.0</v>
      </c>
      <c r="D79" s="58" t="s">
        <v>120</v>
      </c>
      <c r="E79" s="58" t="s">
        <v>612</v>
      </c>
      <c r="F79" s="58" t="s">
        <v>685</v>
      </c>
      <c r="G79" s="58">
        <v>1.0</v>
      </c>
      <c r="J79" s="6">
        <v>41.0</v>
      </c>
      <c r="K79" s="65">
        <v>42.0</v>
      </c>
      <c r="L79" s="65" t="s">
        <v>127</v>
      </c>
      <c r="M79" s="65">
        <v>5.0</v>
      </c>
      <c r="N79" s="65">
        <v>7596.0</v>
      </c>
      <c r="O79" s="65">
        <v>6.0</v>
      </c>
      <c r="P79" s="65">
        <v>4.0</v>
      </c>
      <c r="Q79" s="65">
        <v>2.0</v>
      </c>
      <c r="R79" s="65">
        <v>2018.0</v>
      </c>
      <c r="T79" s="63" t="s">
        <v>629</v>
      </c>
      <c r="W79" s="58" t="s">
        <v>112</v>
      </c>
      <c r="X79" s="65" t="s">
        <v>178</v>
      </c>
      <c r="Y79" s="65">
        <v>11.0</v>
      </c>
      <c r="Z79" s="71">
        <f t="shared" si="1"/>
        <v>21.5</v>
      </c>
      <c r="AI79" s="63" t="s">
        <v>629</v>
      </c>
      <c r="BG79" s="6">
        <v>48.0</v>
      </c>
      <c r="BH79" s="65">
        <v>49.0</v>
      </c>
      <c r="BI79" s="65" t="s">
        <v>152</v>
      </c>
      <c r="BJ79" s="65">
        <v>7.0</v>
      </c>
      <c r="BK79" s="65">
        <v>2616.0</v>
      </c>
      <c r="BL79" s="65">
        <v>3.0</v>
      </c>
      <c r="BM79" s="65">
        <v>7.0</v>
      </c>
      <c r="BN79" s="65">
        <v>5.0</v>
      </c>
      <c r="BO79" s="65">
        <v>2002.0</v>
      </c>
      <c r="CT79" s="63" t="s">
        <v>629</v>
      </c>
    </row>
    <row r="80">
      <c r="C80" s="6">
        <v>42.0</v>
      </c>
      <c r="D80" s="58" t="s">
        <v>121</v>
      </c>
      <c r="E80" s="58" t="s">
        <v>614</v>
      </c>
      <c r="F80" s="58" t="s">
        <v>686</v>
      </c>
      <c r="G80" s="58">
        <v>3.0</v>
      </c>
      <c r="J80" s="6">
        <v>42.0</v>
      </c>
      <c r="K80" s="65">
        <v>43.0</v>
      </c>
      <c r="L80" s="65" t="s">
        <v>102</v>
      </c>
      <c r="M80" s="65">
        <v>10.0</v>
      </c>
      <c r="N80" s="65">
        <v>9239.0</v>
      </c>
      <c r="O80" s="65">
        <v>18.0</v>
      </c>
      <c r="P80" s="65">
        <v>21.0</v>
      </c>
      <c r="Q80" s="65">
        <v>9.0</v>
      </c>
      <c r="R80" s="65">
        <v>2017.0</v>
      </c>
      <c r="T80" s="63" t="s">
        <v>629</v>
      </c>
      <c r="W80" s="58" t="s">
        <v>113</v>
      </c>
      <c r="X80" s="65" t="s">
        <v>148</v>
      </c>
      <c r="Y80" s="65">
        <v>14.0</v>
      </c>
      <c r="Z80" s="71">
        <f t="shared" si="1"/>
        <v>0</v>
      </c>
      <c r="AI80" s="63" t="s">
        <v>629</v>
      </c>
      <c r="BG80" s="6">
        <v>49.0</v>
      </c>
      <c r="BH80" s="65">
        <v>50.0</v>
      </c>
      <c r="BI80" s="65" t="s">
        <v>154</v>
      </c>
      <c r="BJ80" s="65">
        <v>5.0</v>
      </c>
      <c r="BK80" s="65">
        <v>4749.0</v>
      </c>
      <c r="BL80" s="65">
        <v>18.0</v>
      </c>
      <c r="BM80" s="65">
        <v>26.0</v>
      </c>
      <c r="BN80" s="65">
        <v>4.0</v>
      </c>
      <c r="BO80" s="65">
        <v>2005.0</v>
      </c>
      <c r="CT80" s="63" t="s">
        <v>629</v>
      </c>
    </row>
    <row r="81">
      <c r="C81" s="6">
        <v>43.0</v>
      </c>
      <c r="D81" s="58" t="s">
        <v>122</v>
      </c>
      <c r="E81" s="58" t="s">
        <v>616</v>
      </c>
      <c r="F81" s="58" t="s">
        <v>687</v>
      </c>
      <c r="G81" s="58">
        <v>2.0</v>
      </c>
      <c r="J81" s="6">
        <v>43.0</v>
      </c>
      <c r="K81" s="65">
        <v>44.0</v>
      </c>
      <c r="L81" s="65" t="s">
        <v>79</v>
      </c>
      <c r="M81" s="65">
        <v>5.0</v>
      </c>
      <c r="N81" s="65">
        <v>1741.0</v>
      </c>
      <c r="O81" s="65">
        <v>21.0</v>
      </c>
      <c r="P81" s="65">
        <v>25.0</v>
      </c>
      <c r="Q81" s="65">
        <v>6.0</v>
      </c>
      <c r="R81" s="65">
        <v>2003.0</v>
      </c>
      <c r="T81" s="63" t="s">
        <v>629</v>
      </c>
      <c r="W81" s="58" t="s">
        <v>114</v>
      </c>
      <c r="X81" s="65" t="s">
        <v>162</v>
      </c>
      <c r="Y81" s="65">
        <v>18.0</v>
      </c>
      <c r="Z81" s="71">
        <f t="shared" si="1"/>
        <v>0</v>
      </c>
      <c r="AI81" s="63" t="s">
        <v>629</v>
      </c>
      <c r="BG81" s="6">
        <v>50.0</v>
      </c>
      <c r="BH81" s="65">
        <v>51.0</v>
      </c>
      <c r="BI81" s="65" t="s">
        <v>131</v>
      </c>
      <c r="BJ81" s="65">
        <v>1.0</v>
      </c>
      <c r="BK81" s="65">
        <v>2640.0</v>
      </c>
      <c r="BL81" s="65">
        <v>20.0</v>
      </c>
      <c r="BM81" s="65">
        <v>16.0</v>
      </c>
      <c r="BN81" s="65">
        <v>11.0</v>
      </c>
      <c r="BO81" s="65">
        <v>2001.0</v>
      </c>
      <c r="CT81" s="63" t="s">
        <v>629</v>
      </c>
    </row>
    <row r="82">
      <c r="C82" s="6">
        <v>44.0</v>
      </c>
      <c r="D82" s="58" t="s">
        <v>123</v>
      </c>
      <c r="E82" s="58" t="s">
        <v>618</v>
      </c>
      <c r="F82" s="58" t="s">
        <v>688</v>
      </c>
      <c r="G82" s="58">
        <v>4.0</v>
      </c>
      <c r="J82" s="6">
        <v>44.0</v>
      </c>
      <c r="K82" s="65">
        <v>45.0</v>
      </c>
      <c r="L82" s="65" t="s">
        <v>138</v>
      </c>
      <c r="M82" s="65">
        <v>7.0</v>
      </c>
      <c r="N82" s="65">
        <v>8319.0</v>
      </c>
      <c r="O82" s="65">
        <v>16.0</v>
      </c>
      <c r="P82" s="65">
        <v>11.0</v>
      </c>
      <c r="Q82" s="65">
        <v>8.0</v>
      </c>
      <c r="R82" s="65">
        <v>2014.0</v>
      </c>
      <c r="T82" s="63" t="s">
        <v>629</v>
      </c>
      <c r="W82" s="58" t="s">
        <v>115</v>
      </c>
      <c r="X82" s="65" t="s">
        <v>128</v>
      </c>
      <c r="Y82" s="65">
        <v>12.0</v>
      </c>
      <c r="Z82" s="71">
        <f t="shared" si="1"/>
        <v>0</v>
      </c>
      <c r="AI82" s="63" t="s">
        <v>629</v>
      </c>
      <c r="BG82" s="6">
        <v>51.0</v>
      </c>
      <c r="BH82" s="65">
        <v>52.0</v>
      </c>
      <c r="BI82" s="65" t="s">
        <v>83</v>
      </c>
      <c r="BJ82" s="65">
        <v>6.0</v>
      </c>
      <c r="BK82" s="65">
        <v>3360.0</v>
      </c>
      <c r="BL82" s="65">
        <v>6.0</v>
      </c>
      <c r="BM82" s="65">
        <v>3.0</v>
      </c>
      <c r="BN82" s="65">
        <v>1.0</v>
      </c>
      <c r="BO82" s="65">
        <v>2017.0</v>
      </c>
      <c r="CT82" s="63" t="s">
        <v>629</v>
      </c>
    </row>
    <row r="83">
      <c r="C83" s="6">
        <v>45.0</v>
      </c>
      <c r="D83" s="58" t="s">
        <v>124</v>
      </c>
      <c r="E83" s="58" t="s">
        <v>620</v>
      </c>
      <c r="F83" s="58" t="s">
        <v>689</v>
      </c>
      <c r="G83" s="58">
        <v>3.0</v>
      </c>
      <c r="J83" s="6">
        <v>45.0</v>
      </c>
      <c r="K83" s="65">
        <v>46.0</v>
      </c>
      <c r="L83" s="65" t="s">
        <v>141</v>
      </c>
      <c r="M83" s="65">
        <v>10.0</v>
      </c>
      <c r="N83" s="65">
        <v>3126.0</v>
      </c>
      <c r="O83" s="65">
        <v>18.0</v>
      </c>
      <c r="P83" s="65">
        <v>10.0</v>
      </c>
      <c r="Q83" s="65">
        <v>8.0</v>
      </c>
      <c r="R83" s="65">
        <v>2019.0</v>
      </c>
      <c r="T83" s="63" t="s">
        <v>629</v>
      </c>
      <c r="W83" s="58" t="s">
        <v>116</v>
      </c>
      <c r="X83" s="65" t="s">
        <v>145</v>
      </c>
      <c r="Y83" s="65">
        <v>9.0</v>
      </c>
      <c r="Z83" s="71">
        <f t="shared" si="1"/>
        <v>0</v>
      </c>
      <c r="AI83" s="63" t="s">
        <v>629</v>
      </c>
      <c r="BG83" s="6">
        <v>52.0</v>
      </c>
      <c r="BH83" s="65">
        <v>53.0</v>
      </c>
      <c r="BI83" s="65" t="s">
        <v>151</v>
      </c>
      <c r="BJ83" s="65">
        <v>7.0</v>
      </c>
      <c r="BK83" s="65">
        <v>1037.0</v>
      </c>
      <c r="BL83" s="65">
        <v>30.0</v>
      </c>
      <c r="BM83" s="65">
        <v>18.0</v>
      </c>
      <c r="BN83" s="65">
        <v>11.0</v>
      </c>
      <c r="BO83" s="65">
        <v>2008.0</v>
      </c>
      <c r="CT83" s="63" t="s">
        <v>629</v>
      </c>
    </row>
    <row r="84">
      <c r="C84" s="6">
        <v>46.0</v>
      </c>
      <c r="D84" s="58" t="s">
        <v>125</v>
      </c>
      <c r="E84" s="58" t="s">
        <v>622</v>
      </c>
      <c r="F84" s="58" t="s">
        <v>690</v>
      </c>
      <c r="G84" s="58">
        <v>1.0</v>
      </c>
      <c r="J84" s="6">
        <v>46.0</v>
      </c>
      <c r="K84" s="65">
        <v>47.0</v>
      </c>
      <c r="L84" s="65" t="s">
        <v>128</v>
      </c>
      <c r="M84" s="65">
        <v>7.0</v>
      </c>
      <c r="N84" s="65">
        <v>5015.0</v>
      </c>
      <c r="O84" s="65">
        <v>13.0</v>
      </c>
      <c r="P84" s="65">
        <v>19.0</v>
      </c>
      <c r="Q84" s="65">
        <v>7.0</v>
      </c>
      <c r="R84" s="65">
        <v>2012.0</v>
      </c>
      <c r="T84" s="63" t="s">
        <v>629</v>
      </c>
      <c r="W84" s="58" t="s">
        <v>117</v>
      </c>
      <c r="X84" s="65" t="s">
        <v>155</v>
      </c>
      <c r="Y84" s="65">
        <v>5.0</v>
      </c>
      <c r="Z84" s="71">
        <f t="shared" si="1"/>
        <v>4</v>
      </c>
      <c r="AI84" s="63" t="s">
        <v>629</v>
      </c>
      <c r="BG84" s="6">
        <v>53.0</v>
      </c>
      <c r="BH84" s="65">
        <v>54.0</v>
      </c>
      <c r="BI84" s="65" t="s">
        <v>159</v>
      </c>
      <c r="BJ84" s="65">
        <v>5.0</v>
      </c>
      <c r="BK84" s="65">
        <v>5212.0</v>
      </c>
      <c r="BL84" s="65">
        <v>7.0</v>
      </c>
      <c r="BM84" s="65">
        <v>9.0</v>
      </c>
      <c r="BN84" s="65">
        <v>6.0</v>
      </c>
      <c r="BO84" s="65">
        <v>2000.0</v>
      </c>
      <c r="CT84" s="63" t="s">
        <v>629</v>
      </c>
    </row>
    <row r="85">
      <c r="C85" s="6">
        <v>47.0</v>
      </c>
      <c r="D85" s="58" t="s">
        <v>126</v>
      </c>
      <c r="E85" s="58" t="s">
        <v>624</v>
      </c>
      <c r="F85" s="58" t="s">
        <v>691</v>
      </c>
      <c r="G85" s="58">
        <v>3.0</v>
      </c>
      <c r="J85" s="6">
        <v>47.0</v>
      </c>
      <c r="K85" s="65">
        <v>48.0</v>
      </c>
      <c r="L85" s="65" t="s">
        <v>103</v>
      </c>
      <c r="M85" s="65">
        <v>6.0</v>
      </c>
      <c r="N85" s="65">
        <v>9488.0</v>
      </c>
      <c r="O85" s="65">
        <v>12.0</v>
      </c>
      <c r="P85" s="65">
        <v>25.0</v>
      </c>
      <c r="Q85" s="65">
        <v>7.0</v>
      </c>
      <c r="R85" s="65">
        <v>2019.0</v>
      </c>
      <c r="T85" s="63" t="s">
        <v>629</v>
      </c>
      <c r="W85" s="58" t="s">
        <v>118</v>
      </c>
      <c r="X85" s="65" t="s">
        <v>128</v>
      </c>
      <c r="Y85" s="65">
        <v>20.0</v>
      </c>
      <c r="Z85" s="71">
        <f t="shared" si="1"/>
        <v>1</v>
      </c>
      <c r="AI85" s="63" t="s">
        <v>629</v>
      </c>
      <c r="BG85" s="6">
        <v>54.0</v>
      </c>
      <c r="BH85" s="65">
        <v>55.0</v>
      </c>
      <c r="BI85" s="65" t="s">
        <v>112</v>
      </c>
      <c r="BJ85" s="65">
        <v>5.0</v>
      </c>
      <c r="BK85" s="65">
        <v>9243.0</v>
      </c>
      <c r="BL85" s="65">
        <v>17.0</v>
      </c>
      <c r="BM85" s="65">
        <v>10.0</v>
      </c>
      <c r="BN85" s="65">
        <v>12.0</v>
      </c>
      <c r="BO85" s="65">
        <v>2005.0</v>
      </c>
      <c r="CT85" s="63" t="s">
        <v>629</v>
      </c>
    </row>
    <row r="86">
      <c r="C86" s="6">
        <v>48.0</v>
      </c>
      <c r="D86" s="58" t="s">
        <v>127</v>
      </c>
      <c r="E86" s="58" t="s">
        <v>626</v>
      </c>
      <c r="F86" s="58" t="s">
        <v>692</v>
      </c>
      <c r="G86" s="58">
        <v>2.0</v>
      </c>
      <c r="J86" s="6">
        <v>48.0</v>
      </c>
      <c r="K86" s="65">
        <v>49.0</v>
      </c>
      <c r="L86" s="65" t="s">
        <v>152</v>
      </c>
      <c r="M86" s="65">
        <v>7.0</v>
      </c>
      <c r="N86" s="65">
        <v>2616.0</v>
      </c>
      <c r="O86" s="65">
        <v>3.0</v>
      </c>
      <c r="P86" s="65">
        <v>7.0</v>
      </c>
      <c r="Q86" s="65">
        <v>5.0</v>
      </c>
      <c r="R86" s="65">
        <v>2002.0</v>
      </c>
      <c r="T86" s="63" t="s">
        <v>629</v>
      </c>
      <c r="W86" s="58" t="s">
        <v>119</v>
      </c>
      <c r="X86" s="65" t="s">
        <v>86</v>
      </c>
      <c r="Y86" s="65">
        <v>21.0</v>
      </c>
      <c r="Z86" s="71">
        <f t="shared" si="1"/>
        <v>11.5</v>
      </c>
      <c r="AI86" s="63" t="s">
        <v>629</v>
      </c>
      <c r="BG86" s="6">
        <v>55.0</v>
      </c>
      <c r="BH86" s="65">
        <v>56.0</v>
      </c>
      <c r="BI86" s="65" t="s">
        <v>131</v>
      </c>
      <c r="BJ86" s="65">
        <v>9.0</v>
      </c>
      <c r="BK86" s="65">
        <v>6098.0</v>
      </c>
      <c r="BL86" s="65">
        <v>28.0</v>
      </c>
      <c r="BM86" s="65">
        <v>26.0</v>
      </c>
      <c r="BN86" s="65">
        <v>3.0</v>
      </c>
      <c r="BO86" s="65">
        <v>2020.0</v>
      </c>
      <c r="CT86" s="63" t="s">
        <v>629</v>
      </c>
    </row>
    <row r="87">
      <c r="C87" s="6">
        <v>49.0</v>
      </c>
      <c r="D87" s="58" t="s">
        <v>128</v>
      </c>
      <c r="E87" s="58" t="s">
        <v>628</v>
      </c>
      <c r="F87" s="58" t="s">
        <v>693</v>
      </c>
      <c r="G87" s="58">
        <v>4.0</v>
      </c>
      <c r="J87" s="6">
        <v>49.0</v>
      </c>
      <c r="K87" s="65">
        <v>50.0</v>
      </c>
      <c r="L87" s="65" t="s">
        <v>154</v>
      </c>
      <c r="M87" s="65">
        <v>5.0</v>
      </c>
      <c r="N87" s="65">
        <v>4749.0</v>
      </c>
      <c r="O87" s="65">
        <v>18.0</v>
      </c>
      <c r="P87" s="65">
        <v>26.0</v>
      </c>
      <c r="Q87" s="65">
        <v>4.0</v>
      </c>
      <c r="R87" s="65">
        <v>2005.0</v>
      </c>
      <c r="T87" s="63" t="s">
        <v>629</v>
      </c>
      <c r="W87" s="58" t="s">
        <v>120</v>
      </c>
      <c r="X87" s="65" t="s">
        <v>127</v>
      </c>
      <c r="Y87" s="65">
        <v>6.0</v>
      </c>
      <c r="Z87" s="71">
        <f t="shared" si="1"/>
        <v>0</v>
      </c>
      <c r="AI87" s="63" t="s">
        <v>629</v>
      </c>
      <c r="BG87" s="6">
        <v>56.0</v>
      </c>
      <c r="BH87" s="65">
        <v>57.0</v>
      </c>
      <c r="BI87" s="65" t="s">
        <v>145</v>
      </c>
      <c r="BJ87" s="65">
        <v>6.0</v>
      </c>
      <c r="BK87" s="65">
        <v>8348.0</v>
      </c>
      <c r="BL87" s="65">
        <v>23.0</v>
      </c>
      <c r="BM87" s="65">
        <v>30.0</v>
      </c>
      <c r="BN87" s="65">
        <v>12.0</v>
      </c>
      <c r="BO87" s="65">
        <v>2008.0</v>
      </c>
      <c r="CT87" s="63" t="s">
        <v>629</v>
      </c>
    </row>
    <row r="88">
      <c r="C88" s="6">
        <v>50.0</v>
      </c>
      <c r="D88" s="58" t="s">
        <v>129</v>
      </c>
      <c r="E88" s="58" t="s">
        <v>694</v>
      </c>
      <c r="F88" s="58" t="s">
        <v>695</v>
      </c>
      <c r="G88" s="58">
        <v>2.0</v>
      </c>
      <c r="J88" s="6">
        <v>50.0</v>
      </c>
      <c r="K88" s="65">
        <v>51.0</v>
      </c>
      <c r="L88" s="65" t="s">
        <v>131</v>
      </c>
      <c r="M88" s="65">
        <v>1.0</v>
      </c>
      <c r="N88" s="65">
        <v>2640.0</v>
      </c>
      <c r="O88" s="65">
        <v>20.0</v>
      </c>
      <c r="P88" s="65">
        <v>16.0</v>
      </c>
      <c r="Q88" s="65">
        <v>11.0</v>
      </c>
      <c r="R88" s="65">
        <v>2001.0</v>
      </c>
      <c r="T88" s="63" t="s">
        <v>629</v>
      </c>
      <c r="W88" s="58" t="s">
        <v>121</v>
      </c>
      <c r="X88" s="65" t="s">
        <v>102</v>
      </c>
      <c r="Y88" s="65">
        <v>18.0</v>
      </c>
      <c r="Z88" s="71">
        <f t="shared" si="1"/>
        <v>0</v>
      </c>
      <c r="AI88" s="63" t="s">
        <v>629</v>
      </c>
      <c r="BG88" s="6">
        <v>57.0</v>
      </c>
      <c r="BH88" s="65">
        <v>58.0</v>
      </c>
      <c r="BI88" s="65" t="s">
        <v>117</v>
      </c>
      <c r="BJ88" s="65">
        <v>5.0</v>
      </c>
      <c r="BK88" s="65">
        <v>6577.0</v>
      </c>
      <c r="BL88" s="65">
        <v>4.0</v>
      </c>
      <c r="BM88" s="65">
        <v>20.0</v>
      </c>
      <c r="BN88" s="65">
        <v>1.0</v>
      </c>
      <c r="BO88" s="65">
        <v>2018.0</v>
      </c>
      <c r="CT88" s="63" t="s">
        <v>629</v>
      </c>
    </row>
    <row r="89">
      <c r="C89" s="6">
        <v>51.0</v>
      </c>
      <c r="D89" s="58" t="s">
        <v>130</v>
      </c>
      <c r="E89" s="58" t="s">
        <v>696</v>
      </c>
      <c r="F89" s="58" t="s">
        <v>697</v>
      </c>
      <c r="G89" s="58">
        <v>1.0</v>
      </c>
      <c r="J89" s="6">
        <v>51.0</v>
      </c>
      <c r="K89" s="65">
        <v>52.0</v>
      </c>
      <c r="L89" s="65" t="s">
        <v>83</v>
      </c>
      <c r="M89" s="65">
        <v>6.0</v>
      </c>
      <c r="N89" s="65">
        <v>3360.0</v>
      </c>
      <c r="O89" s="65">
        <v>6.0</v>
      </c>
      <c r="P89" s="65">
        <v>3.0</v>
      </c>
      <c r="Q89" s="65">
        <v>1.0</v>
      </c>
      <c r="R89" s="65">
        <v>2017.0</v>
      </c>
      <c r="T89" s="63" t="s">
        <v>629</v>
      </c>
      <c r="W89" s="58" t="s">
        <v>122</v>
      </c>
      <c r="X89" s="65" t="s">
        <v>79</v>
      </c>
      <c r="Y89" s="65">
        <v>21.0</v>
      </c>
      <c r="Z89" s="71">
        <f t="shared" si="1"/>
        <v>25</v>
      </c>
      <c r="AI89" s="63" t="s">
        <v>629</v>
      </c>
      <c r="BG89" s="6">
        <v>58.0</v>
      </c>
      <c r="BH89" s="65">
        <v>59.0</v>
      </c>
      <c r="BI89" s="65" t="s">
        <v>166</v>
      </c>
      <c r="BJ89" s="65">
        <v>2.0</v>
      </c>
      <c r="BK89" s="65">
        <v>7892.0</v>
      </c>
      <c r="BL89" s="65">
        <v>4.0</v>
      </c>
      <c r="BM89" s="65">
        <v>21.0</v>
      </c>
      <c r="BN89" s="65">
        <v>3.0</v>
      </c>
      <c r="BO89" s="65">
        <v>2022.0</v>
      </c>
      <c r="CT89" s="63" t="s">
        <v>629</v>
      </c>
    </row>
    <row r="90">
      <c r="C90" s="6">
        <v>52.0</v>
      </c>
      <c r="D90" s="58" t="s">
        <v>131</v>
      </c>
      <c r="E90" s="58" t="s">
        <v>698</v>
      </c>
      <c r="F90" s="58" t="s">
        <v>699</v>
      </c>
      <c r="G90" s="58">
        <v>1.0</v>
      </c>
      <c r="J90" s="6">
        <v>52.0</v>
      </c>
      <c r="K90" s="65">
        <v>53.0</v>
      </c>
      <c r="L90" s="65" t="s">
        <v>151</v>
      </c>
      <c r="M90" s="65">
        <v>7.0</v>
      </c>
      <c r="N90" s="65">
        <v>1037.0</v>
      </c>
      <c r="O90" s="65">
        <v>30.0</v>
      </c>
      <c r="P90" s="65">
        <v>18.0</v>
      </c>
      <c r="Q90" s="65">
        <v>11.0</v>
      </c>
      <c r="R90" s="65">
        <v>2008.0</v>
      </c>
      <c r="T90" s="63" t="s">
        <v>629</v>
      </c>
      <c r="W90" s="58" t="s">
        <v>123</v>
      </c>
      <c r="X90" s="65" t="s">
        <v>138</v>
      </c>
      <c r="Y90" s="65">
        <v>16.0</v>
      </c>
      <c r="Z90" s="71">
        <f t="shared" si="1"/>
        <v>0</v>
      </c>
      <c r="AI90" s="63" t="s">
        <v>629</v>
      </c>
      <c r="BG90" s="6">
        <v>59.0</v>
      </c>
      <c r="BH90" s="65">
        <v>60.0</v>
      </c>
      <c r="BI90" s="65" t="s">
        <v>103</v>
      </c>
      <c r="BJ90" s="65">
        <v>5.0</v>
      </c>
      <c r="BK90" s="65">
        <v>1587.0</v>
      </c>
      <c r="BL90" s="65">
        <v>1.0</v>
      </c>
      <c r="BM90" s="65">
        <v>30.0</v>
      </c>
      <c r="BN90" s="65">
        <v>12.0</v>
      </c>
      <c r="BO90" s="65">
        <v>2015.0</v>
      </c>
      <c r="CT90" s="63" t="s">
        <v>629</v>
      </c>
    </row>
    <row r="91">
      <c r="C91" s="6">
        <v>53.0</v>
      </c>
      <c r="D91" s="58" t="s">
        <v>132</v>
      </c>
      <c r="E91" s="58" t="s">
        <v>700</v>
      </c>
      <c r="F91" s="58" t="s">
        <v>701</v>
      </c>
      <c r="G91" s="58">
        <v>1.0</v>
      </c>
      <c r="J91" s="6">
        <v>53.0</v>
      </c>
      <c r="K91" s="65">
        <v>54.0</v>
      </c>
      <c r="L91" s="65" t="s">
        <v>159</v>
      </c>
      <c r="M91" s="65">
        <v>5.0</v>
      </c>
      <c r="N91" s="65">
        <v>5212.0</v>
      </c>
      <c r="O91" s="65">
        <v>7.0</v>
      </c>
      <c r="P91" s="65">
        <v>9.0</v>
      </c>
      <c r="Q91" s="65">
        <v>6.0</v>
      </c>
      <c r="R91" s="65">
        <v>2000.0</v>
      </c>
      <c r="T91" s="63" t="s">
        <v>629</v>
      </c>
      <c r="W91" s="58" t="s">
        <v>124</v>
      </c>
      <c r="X91" s="65" t="s">
        <v>141</v>
      </c>
      <c r="Y91" s="65">
        <v>18.0</v>
      </c>
      <c r="Z91" s="71">
        <f t="shared" si="1"/>
        <v>20</v>
      </c>
      <c r="AI91" s="63" t="s">
        <v>629</v>
      </c>
      <c r="BG91" s="6">
        <v>60.0</v>
      </c>
      <c r="BH91" s="65">
        <v>61.0</v>
      </c>
      <c r="BI91" s="65" t="s">
        <v>153</v>
      </c>
      <c r="BJ91" s="65">
        <v>5.0</v>
      </c>
      <c r="BK91" s="65">
        <v>2601.0</v>
      </c>
      <c r="BL91" s="65">
        <v>29.0</v>
      </c>
      <c r="BM91" s="65">
        <v>12.0</v>
      </c>
      <c r="BN91" s="65">
        <v>9.0</v>
      </c>
      <c r="BO91" s="65">
        <v>2009.0</v>
      </c>
      <c r="CT91" s="63" t="s">
        <v>629</v>
      </c>
    </row>
    <row r="92">
      <c r="C92" s="6">
        <v>54.0</v>
      </c>
      <c r="D92" s="58" t="s">
        <v>133</v>
      </c>
      <c r="E92" s="58" t="s">
        <v>702</v>
      </c>
      <c r="F92" s="58" t="s">
        <v>703</v>
      </c>
      <c r="G92" s="58">
        <v>2.0</v>
      </c>
      <c r="J92" s="6">
        <v>54.0</v>
      </c>
      <c r="K92" s="65">
        <v>55.0</v>
      </c>
      <c r="L92" s="65" t="s">
        <v>112</v>
      </c>
      <c r="M92" s="65">
        <v>5.0</v>
      </c>
      <c r="N92" s="65">
        <v>9243.0</v>
      </c>
      <c r="O92" s="65">
        <v>17.0</v>
      </c>
      <c r="P92" s="65">
        <v>10.0</v>
      </c>
      <c r="Q92" s="65">
        <v>12.0</v>
      </c>
      <c r="R92" s="65">
        <v>2005.0</v>
      </c>
      <c r="T92" s="63" t="s">
        <v>629</v>
      </c>
      <c r="W92" s="58" t="s">
        <v>125</v>
      </c>
      <c r="X92" s="65" t="s">
        <v>128</v>
      </c>
      <c r="Y92" s="65">
        <v>13.0</v>
      </c>
      <c r="Z92" s="71">
        <f t="shared" si="1"/>
        <v>24</v>
      </c>
      <c r="AI92" s="63" t="s">
        <v>629</v>
      </c>
      <c r="BG92" s="6">
        <v>61.0</v>
      </c>
      <c r="BH92" s="65">
        <v>62.0</v>
      </c>
      <c r="BI92" s="65" t="s">
        <v>90</v>
      </c>
      <c r="BJ92" s="65">
        <v>4.0</v>
      </c>
      <c r="BK92" s="65">
        <v>6358.0</v>
      </c>
      <c r="BL92" s="65">
        <v>20.0</v>
      </c>
      <c r="BM92" s="65">
        <v>18.0</v>
      </c>
      <c r="BN92" s="65">
        <v>7.0</v>
      </c>
      <c r="BO92" s="65">
        <v>2014.0</v>
      </c>
      <c r="CT92" s="63" t="s">
        <v>629</v>
      </c>
    </row>
    <row r="93">
      <c r="C93" s="6">
        <v>55.0</v>
      </c>
      <c r="D93" s="58" t="s">
        <v>134</v>
      </c>
      <c r="E93" s="58" t="s">
        <v>704</v>
      </c>
      <c r="F93" s="58" t="s">
        <v>705</v>
      </c>
      <c r="G93" s="58">
        <v>4.0</v>
      </c>
      <c r="J93" s="6">
        <v>55.0</v>
      </c>
      <c r="K93" s="65">
        <v>56.0</v>
      </c>
      <c r="L93" s="65" t="s">
        <v>131</v>
      </c>
      <c r="M93" s="65">
        <v>9.0</v>
      </c>
      <c r="N93" s="65">
        <v>6098.0</v>
      </c>
      <c r="O93" s="65">
        <v>28.0</v>
      </c>
      <c r="P93" s="65">
        <v>26.0</v>
      </c>
      <c r="Q93" s="65">
        <v>3.0</v>
      </c>
      <c r="R93" s="65">
        <v>2020.0</v>
      </c>
      <c r="T93" s="63" t="s">
        <v>629</v>
      </c>
      <c r="W93" s="58" t="s">
        <v>126</v>
      </c>
      <c r="X93" s="65" t="s">
        <v>103</v>
      </c>
      <c r="Y93" s="65">
        <v>12.0</v>
      </c>
      <c r="Z93" s="71">
        <f t="shared" si="1"/>
        <v>0</v>
      </c>
      <c r="AI93" s="63" t="s">
        <v>629</v>
      </c>
      <c r="BG93" s="6">
        <v>62.0</v>
      </c>
      <c r="BH93" s="65">
        <v>63.0</v>
      </c>
      <c r="BI93" s="65" t="s">
        <v>145</v>
      </c>
      <c r="BJ93" s="65">
        <v>6.0</v>
      </c>
      <c r="BK93" s="65">
        <v>5620.0</v>
      </c>
      <c r="BL93" s="65">
        <v>15.0</v>
      </c>
      <c r="BM93" s="65">
        <v>16.0</v>
      </c>
      <c r="BN93" s="65">
        <v>2.0</v>
      </c>
      <c r="BO93" s="65">
        <v>2011.0</v>
      </c>
      <c r="CT93" s="63" t="s">
        <v>629</v>
      </c>
    </row>
    <row r="94">
      <c r="C94" s="6">
        <v>56.0</v>
      </c>
      <c r="D94" s="58" t="s">
        <v>135</v>
      </c>
      <c r="E94" s="58" t="s">
        <v>706</v>
      </c>
      <c r="F94" s="58" t="s">
        <v>707</v>
      </c>
      <c r="G94" s="58">
        <v>4.0</v>
      </c>
      <c r="J94" s="6">
        <v>56.0</v>
      </c>
      <c r="K94" s="65">
        <v>57.0</v>
      </c>
      <c r="L94" s="65" t="s">
        <v>145</v>
      </c>
      <c r="M94" s="65">
        <v>6.0</v>
      </c>
      <c r="N94" s="65">
        <v>8348.0</v>
      </c>
      <c r="O94" s="65">
        <v>23.0</v>
      </c>
      <c r="P94" s="65">
        <v>30.0</v>
      </c>
      <c r="Q94" s="65">
        <v>12.0</v>
      </c>
      <c r="R94" s="65">
        <v>2008.0</v>
      </c>
      <c r="T94" s="63" t="s">
        <v>629</v>
      </c>
      <c r="W94" s="58" t="s">
        <v>127</v>
      </c>
      <c r="X94" s="65" t="s">
        <v>152</v>
      </c>
      <c r="Y94" s="65">
        <v>3.0</v>
      </c>
      <c r="Z94" s="71">
        <f t="shared" si="1"/>
        <v>13.66666667</v>
      </c>
      <c r="AI94" s="63" t="s">
        <v>629</v>
      </c>
      <c r="BG94" s="6">
        <v>63.0</v>
      </c>
      <c r="BH94" s="65">
        <v>64.0</v>
      </c>
      <c r="BI94" s="65" t="s">
        <v>79</v>
      </c>
      <c r="BJ94" s="65">
        <v>7.0</v>
      </c>
      <c r="BK94" s="65">
        <v>8485.0</v>
      </c>
      <c r="BL94" s="65">
        <v>25.0</v>
      </c>
      <c r="BM94" s="65">
        <v>7.0</v>
      </c>
      <c r="BN94" s="65">
        <v>3.0</v>
      </c>
      <c r="BO94" s="65">
        <v>2020.0</v>
      </c>
      <c r="CT94" s="63" t="s">
        <v>629</v>
      </c>
    </row>
    <row r="95">
      <c r="C95" s="6">
        <v>57.0</v>
      </c>
      <c r="D95" s="58" t="s">
        <v>136</v>
      </c>
      <c r="E95" s="58" t="s">
        <v>708</v>
      </c>
      <c r="F95" s="58" t="s">
        <v>709</v>
      </c>
      <c r="G95" s="58">
        <v>3.0</v>
      </c>
      <c r="J95" s="6">
        <v>57.0</v>
      </c>
      <c r="K95" s="65">
        <v>58.0</v>
      </c>
      <c r="L95" s="65" t="s">
        <v>117</v>
      </c>
      <c r="M95" s="65">
        <v>5.0</v>
      </c>
      <c r="N95" s="65">
        <v>6577.0</v>
      </c>
      <c r="O95" s="65">
        <v>4.0</v>
      </c>
      <c r="P95" s="65">
        <v>20.0</v>
      </c>
      <c r="Q95" s="65">
        <v>1.0</v>
      </c>
      <c r="R95" s="65">
        <v>2018.0</v>
      </c>
      <c r="T95" s="63" t="s">
        <v>629</v>
      </c>
      <c r="W95" s="58" t="s">
        <v>128</v>
      </c>
      <c r="X95" s="65" t="s">
        <v>154</v>
      </c>
      <c r="Y95" s="65">
        <v>18.0</v>
      </c>
      <c r="Z95" s="71">
        <f t="shared" si="1"/>
        <v>19.33333333</v>
      </c>
      <c r="AI95" s="63" t="s">
        <v>629</v>
      </c>
      <c r="BG95" s="6">
        <v>64.0</v>
      </c>
      <c r="BH95" s="65">
        <v>65.0</v>
      </c>
      <c r="BI95" s="65" t="s">
        <v>97</v>
      </c>
      <c r="BJ95" s="65">
        <v>4.0</v>
      </c>
      <c r="BK95" s="65">
        <v>7492.0</v>
      </c>
      <c r="BL95" s="65">
        <v>16.0</v>
      </c>
      <c r="BM95" s="65">
        <v>19.0</v>
      </c>
      <c r="BN95" s="65">
        <v>10.0</v>
      </c>
      <c r="BO95" s="65">
        <v>2005.0</v>
      </c>
      <c r="CT95" s="63" t="s">
        <v>629</v>
      </c>
    </row>
    <row r="96">
      <c r="C96" s="6">
        <v>58.0</v>
      </c>
      <c r="D96" s="58" t="s">
        <v>137</v>
      </c>
      <c r="E96" s="58" t="s">
        <v>710</v>
      </c>
      <c r="F96" s="58" t="s">
        <v>711</v>
      </c>
      <c r="G96" s="58">
        <v>2.0</v>
      </c>
      <c r="J96" s="6">
        <v>58.0</v>
      </c>
      <c r="K96" s="65">
        <v>59.0</v>
      </c>
      <c r="L96" s="65" t="s">
        <v>166</v>
      </c>
      <c r="M96" s="65">
        <v>2.0</v>
      </c>
      <c r="N96" s="65">
        <v>7892.0</v>
      </c>
      <c r="O96" s="65">
        <v>4.0</v>
      </c>
      <c r="P96" s="65">
        <v>21.0</v>
      </c>
      <c r="Q96" s="65">
        <v>3.0</v>
      </c>
      <c r="R96" s="65">
        <v>2022.0</v>
      </c>
      <c r="T96" s="63" t="s">
        <v>629</v>
      </c>
      <c r="W96" s="58" t="s">
        <v>129</v>
      </c>
      <c r="X96" s="65" t="s">
        <v>131</v>
      </c>
      <c r="Y96" s="65">
        <v>20.0</v>
      </c>
      <c r="Z96" s="71">
        <f t="shared" si="1"/>
        <v>0</v>
      </c>
      <c r="AI96" s="63" t="s">
        <v>629</v>
      </c>
      <c r="BG96" s="6">
        <v>65.0</v>
      </c>
      <c r="BH96" s="65">
        <v>66.0</v>
      </c>
      <c r="BI96" s="65" t="s">
        <v>169</v>
      </c>
      <c r="BJ96" s="65">
        <v>2.0</v>
      </c>
      <c r="BK96" s="65">
        <v>6812.0</v>
      </c>
      <c r="BL96" s="65">
        <v>14.0</v>
      </c>
      <c r="BM96" s="65">
        <v>20.0</v>
      </c>
      <c r="BN96" s="65">
        <v>5.0</v>
      </c>
      <c r="BO96" s="65">
        <v>2010.0</v>
      </c>
      <c r="CT96" s="63" t="s">
        <v>629</v>
      </c>
    </row>
    <row r="97">
      <c r="C97" s="6">
        <v>59.0</v>
      </c>
      <c r="D97" s="58" t="s">
        <v>138</v>
      </c>
      <c r="E97" s="58" t="s">
        <v>712</v>
      </c>
      <c r="F97" s="58" t="s">
        <v>713</v>
      </c>
      <c r="G97" s="58">
        <v>4.0</v>
      </c>
      <c r="J97" s="6">
        <v>59.0</v>
      </c>
      <c r="K97" s="65">
        <v>60.0</v>
      </c>
      <c r="L97" s="65" t="s">
        <v>103</v>
      </c>
      <c r="M97" s="65">
        <v>5.0</v>
      </c>
      <c r="N97" s="65">
        <v>1587.0</v>
      </c>
      <c r="O97" s="65">
        <v>1.0</v>
      </c>
      <c r="P97" s="65">
        <v>30.0</v>
      </c>
      <c r="Q97" s="65">
        <v>12.0</v>
      </c>
      <c r="R97" s="65">
        <v>2015.0</v>
      </c>
      <c r="T97" s="63" t="s">
        <v>629</v>
      </c>
      <c r="W97" s="58" t="s">
        <v>130</v>
      </c>
      <c r="X97" s="65" t="s">
        <v>83</v>
      </c>
      <c r="Y97" s="65">
        <v>6.0</v>
      </c>
      <c r="Z97" s="71">
        <f t="shared" si="1"/>
        <v>24</v>
      </c>
      <c r="AI97" s="63" t="s">
        <v>629</v>
      </c>
      <c r="BG97" s="6">
        <v>66.0</v>
      </c>
      <c r="BH97" s="65">
        <v>67.0</v>
      </c>
      <c r="BI97" s="65" t="s">
        <v>89</v>
      </c>
      <c r="BJ97" s="65">
        <v>4.0</v>
      </c>
      <c r="BK97" s="65">
        <v>3678.0</v>
      </c>
      <c r="BL97" s="65">
        <v>25.0</v>
      </c>
      <c r="BM97" s="65">
        <v>15.0</v>
      </c>
      <c r="BN97" s="65">
        <v>4.0</v>
      </c>
      <c r="BO97" s="65">
        <v>2022.0</v>
      </c>
      <c r="CT97" s="63" t="s">
        <v>629</v>
      </c>
    </row>
    <row r="98">
      <c r="C98" s="6">
        <v>60.0</v>
      </c>
      <c r="D98" s="58" t="s">
        <v>139</v>
      </c>
      <c r="E98" s="58" t="s">
        <v>714</v>
      </c>
      <c r="F98" s="58" t="s">
        <v>715</v>
      </c>
      <c r="G98" s="58">
        <v>4.0</v>
      </c>
      <c r="J98" s="6">
        <v>60.0</v>
      </c>
      <c r="K98" s="65">
        <v>61.0</v>
      </c>
      <c r="L98" s="65" t="s">
        <v>153</v>
      </c>
      <c r="M98" s="65">
        <v>5.0</v>
      </c>
      <c r="N98" s="65">
        <v>2601.0</v>
      </c>
      <c r="O98" s="65">
        <v>29.0</v>
      </c>
      <c r="P98" s="65">
        <v>12.0</v>
      </c>
      <c r="Q98" s="65">
        <v>9.0</v>
      </c>
      <c r="R98" s="65">
        <v>2009.0</v>
      </c>
      <c r="T98" s="63" t="s">
        <v>629</v>
      </c>
      <c r="W98" s="58" t="s">
        <v>131</v>
      </c>
      <c r="X98" s="65" t="s">
        <v>151</v>
      </c>
      <c r="Y98" s="65">
        <v>30.0</v>
      </c>
      <c r="Z98" s="71">
        <f t="shared" si="1"/>
        <v>16.66666667</v>
      </c>
      <c r="AI98" s="63" t="s">
        <v>629</v>
      </c>
      <c r="BG98" s="6">
        <v>67.0</v>
      </c>
      <c r="BH98" s="65">
        <v>68.0</v>
      </c>
      <c r="BI98" s="65" t="s">
        <v>147</v>
      </c>
      <c r="BJ98" s="65">
        <v>1.0</v>
      </c>
      <c r="BK98" s="65">
        <v>6586.0</v>
      </c>
      <c r="BL98" s="65">
        <v>5.0</v>
      </c>
      <c r="BM98" s="65">
        <v>6.0</v>
      </c>
      <c r="BN98" s="65">
        <v>3.0</v>
      </c>
      <c r="BO98" s="65">
        <v>2019.0</v>
      </c>
      <c r="CT98" s="63" t="s">
        <v>629</v>
      </c>
    </row>
    <row r="99">
      <c r="C99" s="6">
        <v>61.0</v>
      </c>
      <c r="D99" s="58" t="s">
        <v>140</v>
      </c>
      <c r="E99" s="58" t="s">
        <v>716</v>
      </c>
      <c r="F99" s="58" t="s">
        <v>717</v>
      </c>
      <c r="G99" s="58">
        <v>3.0</v>
      </c>
      <c r="J99" s="6">
        <v>61.0</v>
      </c>
      <c r="K99" s="65">
        <v>62.0</v>
      </c>
      <c r="L99" s="65" t="s">
        <v>90</v>
      </c>
      <c r="M99" s="65">
        <v>4.0</v>
      </c>
      <c r="N99" s="65">
        <v>6358.0</v>
      </c>
      <c r="O99" s="65">
        <v>20.0</v>
      </c>
      <c r="P99" s="65">
        <v>18.0</v>
      </c>
      <c r="Q99" s="65">
        <v>7.0</v>
      </c>
      <c r="R99" s="65">
        <v>2014.0</v>
      </c>
      <c r="T99" s="63" t="s">
        <v>629</v>
      </c>
      <c r="W99" s="58" t="s">
        <v>132</v>
      </c>
      <c r="X99" s="65" t="s">
        <v>159</v>
      </c>
      <c r="Y99" s="65">
        <v>7.0</v>
      </c>
      <c r="Z99" s="71">
        <f t="shared" si="1"/>
        <v>0</v>
      </c>
      <c r="AI99" s="63" t="s">
        <v>629</v>
      </c>
      <c r="BG99" s="6">
        <v>68.0</v>
      </c>
      <c r="BH99" s="65">
        <v>69.0</v>
      </c>
      <c r="BI99" s="65" t="s">
        <v>127</v>
      </c>
      <c r="BJ99" s="65">
        <v>10.0</v>
      </c>
      <c r="BK99" s="65">
        <v>8381.0</v>
      </c>
      <c r="BL99" s="65">
        <v>6.0</v>
      </c>
      <c r="BM99" s="65">
        <v>22.0</v>
      </c>
      <c r="BN99" s="65">
        <v>11.0</v>
      </c>
      <c r="BO99" s="65">
        <v>2004.0</v>
      </c>
      <c r="CT99" s="63" t="s">
        <v>629</v>
      </c>
    </row>
    <row r="100">
      <c r="C100" s="6">
        <v>62.0</v>
      </c>
      <c r="D100" s="58" t="s">
        <v>141</v>
      </c>
      <c r="E100" s="58" t="s">
        <v>718</v>
      </c>
      <c r="F100" s="58" t="s">
        <v>719</v>
      </c>
      <c r="G100" s="58">
        <v>4.0</v>
      </c>
      <c r="J100" s="6">
        <v>62.0</v>
      </c>
      <c r="K100" s="65">
        <v>63.0</v>
      </c>
      <c r="L100" s="65" t="s">
        <v>145</v>
      </c>
      <c r="M100" s="65">
        <v>6.0</v>
      </c>
      <c r="N100" s="65">
        <v>5620.0</v>
      </c>
      <c r="O100" s="65">
        <v>15.0</v>
      </c>
      <c r="P100" s="65">
        <v>16.0</v>
      </c>
      <c r="Q100" s="65">
        <v>2.0</v>
      </c>
      <c r="R100" s="65">
        <v>2011.0</v>
      </c>
      <c r="T100" s="63" t="s">
        <v>629</v>
      </c>
      <c r="W100" s="58" t="s">
        <v>133</v>
      </c>
      <c r="X100" s="65" t="s">
        <v>112</v>
      </c>
      <c r="Y100" s="65">
        <v>17.0</v>
      </c>
      <c r="Z100" s="71">
        <f t="shared" si="1"/>
        <v>17.5</v>
      </c>
      <c r="AI100" s="63" t="s">
        <v>629</v>
      </c>
      <c r="BG100" s="6">
        <v>69.0</v>
      </c>
      <c r="BH100" s="65">
        <v>70.0</v>
      </c>
      <c r="BI100" s="65" t="s">
        <v>103</v>
      </c>
      <c r="BJ100" s="65">
        <v>7.0</v>
      </c>
      <c r="BK100" s="65">
        <v>4982.0</v>
      </c>
      <c r="BL100" s="65">
        <v>4.0</v>
      </c>
      <c r="BM100" s="65">
        <v>30.0</v>
      </c>
      <c r="BN100" s="65">
        <v>11.0</v>
      </c>
      <c r="BO100" s="65">
        <v>2015.0</v>
      </c>
      <c r="CT100" s="63" t="s">
        <v>629</v>
      </c>
    </row>
    <row r="101">
      <c r="C101" s="6">
        <v>63.0</v>
      </c>
      <c r="D101" s="58" t="s">
        <v>142</v>
      </c>
      <c r="E101" s="58" t="s">
        <v>720</v>
      </c>
      <c r="F101" s="58" t="s">
        <v>721</v>
      </c>
      <c r="G101" s="58">
        <v>3.0</v>
      </c>
      <c r="J101" s="6">
        <v>63.0</v>
      </c>
      <c r="K101" s="65">
        <v>64.0</v>
      </c>
      <c r="L101" s="65" t="s">
        <v>79</v>
      </c>
      <c r="M101" s="65">
        <v>7.0</v>
      </c>
      <c r="N101" s="65">
        <v>8485.0</v>
      </c>
      <c r="O101" s="65">
        <v>25.0</v>
      </c>
      <c r="P101" s="65">
        <v>7.0</v>
      </c>
      <c r="Q101" s="65">
        <v>3.0</v>
      </c>
      <c r="R101" s="65">
        <v>2020.0</v>
      </c>
      <c r="T101" s="63" t="s">
        <v>629</v>
      </c>
      <c r="W101" s="58" t="s">
        <v>134</v>
      </c>
      <c r="X101" s="65" t="s">
        <v>131</v>
      </c>
      <c r="Y101" s="65">
        <v>28.0</v>
      </c>
      <c r="Z101" s="71">
        <f t="shared" si="1"/>
        <v>0</v>
      </c>
      <c r="AI101" s="63" t="s">
        <v>629</v>
      </c>
      <c r="BG101" s="6">
        <v>70.0</v>
      </c>
      <c r="BH101" s="65">
        <v>71.0</v>
      </c>
      <c r="BI101" s="65" t="s">
        <v>147</v>
      </c>
      <c r="BJ101" s="65">
        <v>1.0</v>
      </c>
      <c r="BK101" s="65">
        <v>1228.0</v>
      </c>
      <c r="BL101" s="65">
        <v>24.0</v>
      </c>
      <c r="BM101" s="65">
        <v>11.0</v>
      </c>
      <c r="BN101" s="65">
        <v>9.0</v>
      </c>
      <c r="BO101" s="65">
        <v>2001.0</v>
      </c>
      <c r="CT101" s="63" t="s">
        <v>629</v>
      </c>
    </row>
    <row r="102">
      <c r="C102" s="6">
        <v>64.0</v>
      </c>
      <c r="D102" s="58" t="s">
        <v>143</v>
      </c>
      <c r="E102" s="58" t="s">
        <v>722</v>
      </c>
      <c r="F102" s="58" t="s">
        <v>723</v>
      </c>
      <c r="G102" s="58">
        <v>1.0</v>
      </c>
      <c r="J102" s="6">
        <v>64.0</v>
      </c>
      <c r="K102" s="65">
        <v>65.0</v>
      </c>
      <c r="L102" s="65" t="s">
        <v>97</v>
      </c>
      <c r="M102" s="65">
        <v>4.0</v>
      </c>
      <c r="N102" s="65">
        <v>7492.0</v>
      </c>
      <c r="O102" s="65">
        <v>16.0</v>
      </c>
      <c r="P102" s="65">
        <v>19.0</v>
      </c>
      <c r="Q102" s="65">
        <v>10.0</v>
      </c>
      <c r="R102" s="65">
        <v>2005.0</v>
      </c>
      <c r="T102" s="63" t="s">
        <v>629</v>
      </c>
      <c r="W102" s="58" t="s">
        <v>135</v>
      </c>
      <c r="X102" s="65" t="s">
        <v>145</v>
      </c>
      <c r="Y102" s="65">
        <v>23.0</v>
      </c>
      <c r="Z102" s="71">
        <f t="shared" si="1"/>
        <v>18.5</v>
      </c>
      <c r="AI102" s="63" t="s">
        <v>629</v>
      </c>
      <c r="BG102" s="6">
        <v>71.0</v>
      </c>
      <c r="BH102" s="65">
        <v>72.0</v>
      </c>
      <c r="BI102" s="65" t="s">
        <v>127</v>
      </c>
      <c r="BJ102" s="65">
        <v>1.0</v>
      </c>
      <c r="BK102" s="65">
        <v>7953.0</v>
      </c>
      <c r="BL102" s="65">
        <v>29.0</v>
      </c>
      <c r="BM102" s="65">
        <v>4.0</v>
      </c>
      <c r="BN102" s="65">
        <v>11.0</v>
      </c>
      <c r="BO102" s="65">
        <v>2022.0</v>
      </c>
      <c r="CT102" s="63" t="s">
        <v>629</v>
      </c>
    </row>
    <row r="103">
      <c r="C103" s="6">
        <v>65.0</v>
      </c>
      <c r="D103" s="58" t="s">
        <v>144</v>
      </c>
      <c r="E103" s="58" t="s">
        <v>724</v>
      </c>
      <c r="F103" s="58" t="s">
        <v>725</v>
      </c>
      <c r="G103" s="58">
        <v>2.0</v>
      </c>
      <c r="J103" s="6">
        <v>65.0</v>
      </c>
      <c r="K103" s="65">
        <v>66.0</v>
      </c>
      <c r="L103" s="65" t="s">
        <v>169</v>
      </c>
      <c r="M103" s="65">
        <v>2.0</v>
      </c>
      <c r="N103" s="65">
        <v>6812.0</v>
      </c>
      <c r="O103" s="65">
        <v>14.0</v>
      </c>
      <c r="P103" s="65">
        <v>20.0</v>
      </c>
      <c r="Q103" s="65">
        <v>5.0</v>
      </c>
      <c r="R103" s="65">
        <v>2010.0</v>
      </c>
      <c r="T103" s="63" t="s">
        <v>629</v>
      </c>
      <c r="W103" s="58" t="s">
        <v>136</v>
      </c>
      <c r="X103" s="65" t="s">
        <v>117</v>
      </c>
      <c r="Y103" s="65">
        <v>4.0</v>
      </c>
      <c r="Z103" s="71">
        <f t="shared" si="1"/>
        <v>26</v>
      </c>
      <c r="AI103" s="63" t="s">
        <v>629</v>
      </c>
      <c r="BG103" s="6">
        <v>72.0</v>
      </c>
      <c r="BH103" s="65">
        <v>73.0</v>
      </c>
      <c r="BI103" s="65" t="s">
        <v>136</v>
      </c>
      <c r="BJ103" s="65">
        <v>7.0</v>
      </c>
      <c r="BK103" s="65">
        <v>1364.0</v>
      </c>
      <c r="BL103" s="65">
        <v>26.0</v>
      </c>
      <c r="BM103" s="65">
        <v>11.0</v>
      </c>
      <c r="BN103" s="65">
        <v>4.0</v>
      </c>
      <c r="BO103" s="65">
        <v>2014.0</v>
      </c>
      <c r="CT103" s="63" t="s">
        <v>629</v>
      </c>
    </row>
    <row r="104">
      <c r="C104" s="6">
        <v>66.0</v>
      </c>
      <c r="D104" s="58" t="s">
        <v>145</v>
      </c>
      <c r="E104" s="58" t="s">
        <v>726</v>
      </c>
      <c r="F104" s="58" t="s">
        <v>727</v>
      </c>
      <c r="G104" s="58">
        <v>3.0</v>
      </c>
      <c r="J104" s="6">
        <v>66.0</v>
      </c>
      <c r="K104" s="65">
        <v>67.0</v>
      </c>
      <c r="L104" s="65" t="s">
        <v>89</v>
      </c>
      <c r="M104" s="65">
        <v>4.0</v>
      </c>
      <c r="N104" s="65">
        <v>3678.0</v>
      </c>
      <c r="O104" s="65">
        <v>25.0</v>
      </c>
      <c r="P104" s="65">
        <v>15.0</v>
      </c>
      <c r="Q104" s="65">
        <v>4.0</v>
      </c>
      <c r="R104" s="65">
        <v>2022.0</v>
      </c>
      <c r="T104" s="63" t="s">
        <v>629</v>
      </c>
      <c r="W104" s="58" t="s">
        <v>137</v>
      </c>
      <c r="X104" s="65" t="s">
        <v>166</v>
      </c>
      <c r="Y104" s="65">
        <v>4.0</v>
      </c>
      <c r="Z104" s="71">
        <f t="shared" si="1"/>
        <v>30</v>
      </c>
      <c r="AI104" s="63" t="s">
        <v>629</v>
      </c>
      <c r="BG104" s="6">
        <v>73.0</v>
      </c>
      <c r="BH104" s="65">
        <v>74.0</v>
      </c>
      <c r="BI104" s="65" t="s">
        <v>128</v>
      </c>
      <c r="BJ104" s="65">
        <v>8.0</v>
      </c>
      <c r="BK104" s="65">
        <v>3097.0</v>
      </c>
      <c r="BL104" s="65">
        <v>22.0</v>
      </c>
      <c r="BM104" s="65">
        <v>25.0</v>
      </c>
      <c r="BN104" s="65">
        <v>10.0</v>
      </c>
      <c r="BO104" s="65">
        <v>2009.0</v>
      </c>
      <c r="CT104" s="63" t="s">
        <v>629</v>
      </c>
    </row>
    <row r="105">
      <c r="C105" s="6">
        <v>67.0</v>
      </c>
      <c r="D105" s="58" t="s">
        <v>146</v>
      </c>
      <c r="E105" s="58" t="s">
        <v>728</v>
      </c>
      <c r="F105" s="58" t="s">
        <v>729</v>
      </c>
      <c r="G105" s="58">
        <v>4.0</v>
      </c>
      <c r="J105" s="6">
        <v>67.0</v>
      </c>
      <c r="K105" s="65">
        <v>68.0</v>
      </c>
      <c r="L105" s="65" t="s">
        <v>147</v>
      </c>
      <c r="M105" s="65">
        <v>1.0</v>
      </c>
      <c r="N105" s="65">
        <v>6586.0</v>
      </c>
      <c r="O105" s="65">
        <v>5.0</v>
      </c>
      <c r="P105" s="65">
        <v>6.0</v>
      </c>
      <c r="Q105" s="65">
        <v>3.0</v>
      </c>
      <c r="R105" s="65">
        <v>2019.0</v>
      </c>
      <c r="T105" s="63" t="s">
        <v>629</v>
      </c>
      <c r="W105" s="58" t="s">
        <v>138</v>
      </c>
      <c r="X105" s="65" t="s">
        <v>103</v>
      </c>
      <c r="Y105" s="65">
        <v>1.0</v>
      </c>
      <c r="Z105" s="71">
        <f t="shared" si="1"/>
        <v>19.5</v>
      </c>
      <c r="AI105" s="63" t="s">
        <v>629</v>
      </c>
      <c r="BG105" s="6">
        <v>74.0</v>
      </c>
      <c r="BH105" s="65">
        <v>75.0</v>
      </c>
      <c r="BI105" s="65" t="s">
        <v>164</v>
      </c>
      <c r="BJ105" s="65">
        <v>8.0</v>
      </c>
      <c r="BK105" s="65">
        <v>6428.0</v>
      </c>
      <c r="BL105" s="65">
        <v>24.0</v>
      </c>
      <c r="BM105" s="65">
        <v>10.0</v>
      </c>
      <c r="BN105" s="65">
        <v>6.0</v>
      </c>
      <c r="BO105" s="65">
        <v>2012.0</v>
      </c>
      <c r="CT105" s="63" t="s">
        <v>629</v>
      </c>
    </row>
    <row r="106">
      <c r="C106" s="6">
        <v>68.0</v>
      </c>
      <c r="D106" s="58" t="s">
        <v>147</v>
      </c>
      <c r="E106" s="58" t="s">
        <v>730</v>
      </c>
      <c r="F106" s="58" t="s">
        <v>731</v>
      </c>
      <c r="G106" s="58">
        <v>4.0</v>
      </c>
      <c r="J106" s="6">
        <v>68.0</v>
      </c>
      <c r="K106" s="65">
        <v>69.0</v>
      </c>
      <c r="L106" s="65" t="s">
        <v>127</v>
      </c>
      <c r="M106" s="65">
        <v>10.0</v>
      </c>
      <c r="N106" s="65">
        <v>8381.0</v>
      </c>
      <c r="O106" s="65">
        <v>6.0</v>
      </c>
      <c r="P106" s="65">
        <v>22.0</v>
      </c>
      <c r="Q106" s="65">
        <v>11.0</v>
      </c>
      <c r="R106" s="65">
        <v>2004.0</v>
      </c>
      <c r="T106" s="63" t="s">
        <v>629</v>
      </c>
      <c r="W106" s="58" t="s">
        <v>139</v>
      </c>
      <c r="X106" s="65" t="s">
        <v>153</v>
      </c>
      <c r="Y106" s="65">
        <v>29.0</v>
      </c>
      <c r="Z106" s="71">
        <f t="shared" si="1"/>
        <v>13</v>
      </c>
      <c r="AI106" s="63" t="s">
        <v>629</v>
      </c>
      <c r="BG106" s="6">
        <v>75.0</v>
      </c>
      <c r="BH106" s="65">
        <v>76.0</v>
      </c>
      <c r="BI106" s="65" t="s">
        <v>164</v>
      </c>
      <c r="BJ106" s="65">
        <v>1.0</v>
      </c>
      <c r="BK106" s="65">
        <v>9887.0</v>
      </c>
      <c r="BL106" s="65">
        <v>29.0</v>
      </c>
      <c r="BM106" s="65">
        <v>30.0</v>
      </c>
      <c r="BN106" s="65">
        <v>2.0</v>
      </c>
      <c r="BO106" s="65">
        <v>2004.0</v>
      </c>
      <c r="CT106" s="63" t="s">
        <v>629</v>
      </c>
    </row>
    <row r="107">
      <c r="C107" s="6">
        <v>69.0</v>
      </c>
      <c r="D107" s="58" t="s">
        <v>148</v>
      </c>
      <c r="E107" s="58" t="s">
        <v>732</v>
      </c>
      <c r="F107" s="58" t="s">
        <v>733</v>
      </c>
      <c r="G107" s="58">
        <v>1.0</v>
      </c>
      <c r="J107" s="6">
        <v>69.0</v>
      </c>
      <c r="K107" s="65">
        <v>70.0</v>
      </c>
      <c r="L107" s="65" t="s">
        <v>103</v>
      </c>
      <c r="M107" s="65">
        <v>7.0</v>
      </c>
      <c r="N107" s="65">
        <v>4982.0</v>
      </c>
      <c r="O107" s="65">
        <v>4.0</v>
      </c>
      <c r="P107" s="65">
        <v>30.0</v>
      </c>
      <c r="Q107" s="65">
        <v>11.0</v>
      </c>
      <c r="R107" s="65">
        <v>2015.0</v>
      </c>
      <c r="T107" s="63" t="s">
        <v>629</v>
      </c>
      <c r="W107" s="58" t="s">
        <v>140</v>
      </c>
      <c r="X107" s="65" t="s">
        <v>90</v>
      </c>
      <c r="Y107" s="65">
        <v>20.0</v>
      </c>
      <c r="Z107" s="71">
        <f t="shared" si="1"/>
        <v>20</v>
      </c>
      <c r="AI107" s="63" t="s">
        <v>629</v>
      </c>
      <c r="BG107" s="6">
        <v>76.0</v>
      </c>
      <c r="BH107" s="65">
        <v>77.0</v>
      </c>
      <c r="BI107" s="65" t="s">
        <v>177</v>
      </c>
      <c r="BJ107" s="65">
        <v>9.0</v>
      </c>
      <c r="BK107" s="65">
        <v>9180.0</v>
      </c>
      <c r="BL107" s="65">
        <v>24.0</v>
      </c>
      <c r="BM107" s="65">
        <v>12.0</v>
      </c>
      <c r="BN107" s="65">
        <v>12.0</v>
      </c>
      <c r="BO107" s="65">
        <v>2000.0</v>
      </c>
      <c r="CT107" s="63" t="s">
        <v>629</v>
      </c>
    </row>
    <row r="108">
      <c r="C108" s="6">
        <v>70.0</v>
      </c>
      <c r="D108" s="58" t="s">
        <v>149</v>
      </c>
      <c r="E108" s="58" t="s">
        <v>734</v>
      </c>
      <c r="F108" s="58" t="s">
        <v>735</v>
      </c>
      <c r="G108" s="58">
        <v>3.0</v>
      </c>
      <c r="J108" s="6">
        <v>70.0</v>
      </c>
      <c r="K108" s="65">
        <v>71.0</v>
      </c>
      <c r="L108" s="65" t="s">
        <v>147</v>
      </c>
      <c r="M108" s="65">
        <v>1.0</v>
      </c>
      <c r="N108" s="65">
        <v>1228.0</v>
      </c>
      <c r="O108" s="65">
        <v>24.0</v>
      </c>
      <c r="P108" s="65">
        <v>11.0</v>
      </c>
      <c r="Q108" s="65">
        <v>9.0</v>
      </c>
      <c r="R108" s="65">
        <v>2001.0</v>
      </c>
      <c r="T108" s="63" t="s">
        <v>629</v>
      </c>
      <c r="W108" s="58" t="s">
        <v>141</v>
      </c>
      <c r="X108" s="65" t="s">
        <v>145</v>
      </c>
      <c r="Y108" s="65">
        <v>15.0</v>
      </c>
      <c r="Z108" s="71">
        <f t="shared" si="1"/>
        <v>18</v>
      </c>
      <c r="AI108" s="63" t="s">
        <v>629</v>
      </c>
      <c r="BG108" s="6">
        <v>77.0</v>
      </c>
      <c r="BH108" s="65">
        <v>78.0</v>
      </c>
      <c r="BI108" s="65" t="s">
        <v>178</v>
      </c>
      <c r="BJ108" s="65">
        <v>7.0</v>
      </c>
      <c r="BK108" s="65">
        <v>5680.0</v>
      </c>
      <c r="BL108" s="65">
        <v>27.0</v>
      </c>
      <c r="BM108" s="65">
        <v>21.0</v>
      </c>
      <c r="BN108" s="65">
        <v>3.0</v>
      </c>
      <c r="BO108" s="65">
        <v>2008.0</v>
      </c>
      <c r="CT108" s="63" t="s">
        <v>629</v>
      </c>
    </row>
    <row r="109">
      <c r="C109" s="6">
        <v>71.0</v>
      </c>
      <c r="D109" s="58" t="s">
        <v>150</v>
      </c>
      <c r="E109" s="58" t="s">
        <v>736</v>
      </c>
      <c r="F109" s="58" t="s">
        <v>737</v>
      </c>
      <c r="G109" s="58">
        <v>4.0</v>
      </c>
      <c r="J109" s="6">
        <v>71.0</v>
      </c>
      <c r="K109" s="65">
        <v>72.0</v>
      </c>
      <c r="L109" s="65" t="s">
        <v>127</v>
      </c>
      <c r="M109" s="65">
        <v>1.0</v>
      </c>
      <c r="N109" s="65">
        <v>7953.0</v>
      </c>
      <c r="O109" s="65">
        <v>29.0</v>
      </c>
      <c r="P109" s="65">
        <v>4.0</v>
      </c>
      <c r="Q109" s="65">
        <v>11.0</v>
      </c>
      <c r="R109" s="65">
        <v>2022.0</v>
      </c>
      <c r="T109" s="63" t="s">
        <v>629</v>
      </c>
      <c r="W109" s="58" t="s">
        <v>142</v>
      </c>
      <c r="X109" s="65" t="s">
        <v>79</v>
      </c>
      <c r="Y109" s="65">
        <v>25.0</v>
      </c>
      <c r="Z109" s="71">
        <f t="shared" si="1"/>
        <v>18</v>
      </c>
      <c r="AI109" s="63" t="s">
        <v>629</v>
      </c>
      <c r="BG109" s="6">
        <v>78.0</v>
      </c>
      <c r="BH109" s="65">
        <v>79.0</v>
      </c>
      <c r="BI109" s="65" t="s">
        <v>140</v>
      </c>
      <c r="BJ109" s="65">
        <v>4.0</v>
      </c>
      <c r="BK109" s="65">
        <v>5765.0</v>
      </c>
      <c r="BL109" s="65">
        <v>20.0</v>
      </c>
      <c r="BM109" s="65">
        <v>22.0</v>
      </c>
      <c r="BN109" s="65">
        <v>3.0</v>
      </c>
      <c r="BO109" s="65">
        <v>2011.0</v>
      </c>
      <c r="CT109" s="63" t="s">
        <v>629</v>
      </c>
    </row>
    <row r="110">
      <c r="C110" s="6">
        <v>72.0</v>
      </c>
      <c r="D110" s="58" t="s">
        <v>151</v>
      </c>
      <c r="E110" s="58" t="s">
        <v>738</v>
      </c>
      <c r="F110" s="58" t="s">
        <v>739</v>
      </c>
      <c r="G110" s="58">
        <v>4.0</v>
      </c>
      <c r="J110" s="6">
        <v>72.0</v>
      </c>
      <c r="K110" s="65">
        <v>73.0</v>
      </c>
      <c r="L110" s="65" t="s">
        <v>136</v>
      </c>
      <c r="M110" s="65">
        <v>7.0</v>
      </c>
      <c r="N110" s="65">
        <v>1364.0</v>
      </c>
      <c r="O110" s="65">
        <v>26.0</v>
      </c>
      <c r="P110" s="65">
        <v>11.0</v>
      </c>
      <c r="Q110" s="65">
        <v>4.0</v>
      </c>
      <c r="R110" s="65">
        <v>2014.0</v>
      </c>
      <c r="T110" s="63" t="s">
        <v>629</v>
      </c>
      <c r="W110" s="58" t="s">
        <v>143</v>
      </c>
      <c r="X110" s="65" t="s">
        <v>97</v>
      </c>
      <c r="Y110" s="65">
        <v>16.0</v>
      </c>
      <c r="Z110" s="71">
        <f t="shared" si="1"/>
        <v>19</v>
      </c>
      <c r="AI110" s="63" t="s">
        <v>629</v>
      </c>
      <c r="BG110" s="6">
        <v>79.0</v>
      </c>
      <c r="BH110" s="65">
        <v>80.0</v>
      </c>
      <c r="BI110" s="65" t="s">
        <v>128</v>
      </c>
      <c r="BJ110" s="65">
        <v>1.0</v>
      </c>
      <c r="BK110" s="65">
        <v>6372.0</v>
      </c>
      <c r="BL110" s="65">
        <v>29.0</v>
      </c>
      <c r="BM110" s="65">
        <v>13.0</v>
      </c>
      <c r="BN110" s="65">
        <v>10.0</v>
      </c>
      <c r="BO110" s="65">
        <v>2019.0</v>
      </c>
      <c r="CT110" s="63" t="s">
        <v>629</v>
      </c>
    </row>
    <row r="111">
      <c r="C111" s="6">
        <v>73.0</v>
      </c>
      <c r="D111" s="58" t="s">
        <v>152</v>
      </c>
      <c r="E111" s="58" t="s">
        <v>740</v>
      </c>
      <c r="F111" s="58" t="s">
        <v>741</v>
      </c>
      <c r="G111" s="58">
        <v>2.0</v>
      </c>
      <c r="J111" s="6">
        <v>73.0</v>
      </c>
      <c r="K111" s="65">
        <v>74.0</v>
      </c>
      <c r="L111" s="65" t="s">
        <v>128</v>
      </c>
      <c r="M111" s="65">
        <v>8.0</v>
      </c>
      <c r="N111" s="65">
        <v>3097.0</v>
      </c>
      <c r="O111" s="65">
        <v>22.0</v>
      </c>
      <c r="P111" s="65">
        <v>25.0</v>
      </c>
      <c r="Q111" s="65">
        <v>10.0</v>
      </c>
      <c r="R111" s="65">
        <v>2009.0</v>
      </c>
      <c r="T111" s="63" t="s">
        <v>629</v>
      </c>
      <c r="W111" s="58" t="s">
        <v>144</v>
      </c>
      <c r="X111" s="65" t="s">
        <v>169</v>
      </c>
      <c r="Y111" s="65">
        <v>14.0</v>
      </c>
      <c r="Z111" s="71">
        <f t="shared" si="1"/>
        <v>0</v>
      </c>
      <c r="AI111" s="63" t="s">
        <v>629</v>
      </c>
      <c r="BG111" s="6">
        <v>80.0</v>
      </c>
      <c r="BH111" s="65">
        <v>81.0</v>
      </c>
      <c r="BI111" s="65" t="s">
        <v>86</v>
      </c>
      <c r="BJ111" s="65">
        <v>9.0</v>
      </c>
      <c r="BK111" s="65">
        <v>4056.0</v>
      </c>
      <c r="BL111" s="65">
        <v>15.0</v>
      </c>
      <c r="BM111" s="65">
        <v>20.0</v>
      </c>
      <c r="BN111" s="65">
        <v>12.0</v>
      </c>
      <c r="BO111" s="65">
        <v>2014.0</v>
      </c>
      <c r="CT111" s="63" t="s">
        <v>629</v>
      </c>
    </row>
    <row r="112">
      <c r="C112" s="6">
        <v>74.0</v>
      </c>
      <c r="D112" s="58" t="s">
        <v>153</v>
      </c>
      <c r="E112" s="58" t="s">
        <v>742</v>
      </c>
      <c r="F112" s="58" t="s">
        <v>743</v>
      </c>
      <c r="G112" s="58">
        <v>4.0</v>
      </c>
      <c r="J112" s="6">
        <v>74.0</v>
      </c>
      <c r="K112" s="65">
        <v>75.0</v>
      </c>
      <c r="L112" s="65" t="s">
        <v>164</v>
      </c>
      <c r="M112" s="65">
        <v>8.0</v>
      </c>
      <c r="N112" s="65">
        <v>6428.0</v>
      </c>
      <c r="O112" s="65">
        <v>24.0</v>
      </c>
      <c r="P112" s="65">
        <v>10.0</v>
      </c>
      <c r="Q112" s="65">
        <v>6.0</v>
      </c>
      <c r="R112" s="65">
        <v>2012.0</v>
      </c>
      <c r="T112" s="63" t="s">
        <v>629</v>
      </c>
      <c r="W112" s="58" t="s">
        <v>145</v>
      </c>
      <c r="X112" s="65" t="s">
        <v>89</v>
      </c>
      <c r="Y112" s="65">
        <v>25.0</v>
      </c>
      <c r="Z112" s="71">
        <f t="shared" si="1"/>
        <v>15.66666667</v>
      </c>
      <c r="AI112" s="63" t="s">
        <v>629</v>
      </c>
      <c r="BG112" s="6">
        <v>81.0</v>
      </c>
      <c r="BH112" s="65">
        <v>82.0</v>
      </c>
      <c r="BI112" s="65" t="s">
        <v>165</v>
      </c>
      <c r="BJ112" s="65">
        <v>6.0</v>
      </c>
      <c r="BK112" s="65">
        <v>7747.0</v>
      </c>
      <c r="BL112" s="65">
        <v>3.0</v>
      </c>
      <c r="BM112" s="65">
        <v>10.0</v>
      </c>
      <c r="BN112" s="65">
        <v>1.0</v>
      </c>
      <c r="BO112" s="65">
        <v>2009.0</v>
      </c>
      <c r="CT112" s="63" t="s">
        <v>629</v>
      </c>
    </row>
    <row r="113">
      <c r="C113" s="6">
        <v>75.0</v>
      </c>
      <c r="D113" s="58" t="s">
        <v>154</v>
      </c>
      <c r="E113" s="58" t="s">
        <v>744</v>
      </c>
      <c r="F113" s="58" t="s">
        <v>745</v>
      </c>
      <c r="G113" s="58">
        <v>3.0</v>
      </c>
      <c r="J113" s="6">
        <v>75.0</v>
      </c>
      <c r="K113" s="65">
        <v>76.0</v>
      </c>
      <c r="L113" s="65" t="s">
        <v>164</v>
      </c>
      <c r="M113" s="65">
        <v>1.0</v>
      </c>
      <c r="N113" s="65">
        <v>9887.0</v>
      </c>
      <c r="O113" s="65">
        <v>29.0</v>
      </c>
      <c r="P113" s="65">
        <v>30.0</v>
      </c>
      <c r="Q113" s="65">
        <v>2.0</v>
      </c>
      <c r="R113" s="65">
        <v>2004.0</v>
      </c>
      <c r="T113" s="63" t="s">
        <v>629</v>
      </c>
      <c r="W113" s="58" t="s">
        <v>146</v>
      </c>
      <c r="X113" s="65" t="s">
        <v>147</v>
      </c>
      <c r="Y113" s="65">
        <v>5.0</v>
      </c>
      <c r="Z113" s="71">
        <f t="shared" si="1"/>
        <v>15</v>
      </c>
      <c r="AI113" s="63" t="s">
        <v>629</v>
      </c>
      <c r="BG113" s="6">
        <v>82.0</v>
      </c>
      <c r="BH113" s="65">
        <v>83.0</v>
      </c>
      <c r="BI113" s="65" t="s">
        <v>112</v>
      </c>
      <c r="BJ113" s="65">
        <v>6.0</v>
      </c>
      <c r="BK113" s="65">
        <v>1324.0</v>
      </c>
      <c r="BL113" s="65">
        <v>26.0</v>
      </c>
      <c r="BM113" s="65">
        <v>17.0</v>
      </c>
      <c r="BN113" s="65">
        <v>7.0</v>
      </c>
      <c r="BO113" s="65">
        <v>2006.0</v>
      </c>
      <c r="CT113" s="63" t="s">
        <v>629</v>
      </c>
    </row>
    <row r="114">
      <c r="C114" s="6">
        <v>76.0</v>
      </c>
      <c r="D114" s="58" t="s">
        <v>155</v>
      </c>
      <c r="E114" s="58" t="s">
        <v>746</v>
      </c>
      <c r="F114" s="58" t="s">
        <v>747</v>
      </c>
      <c r="G114" s="58">
        <v>4.0</v>
      </c>
      <c r="J114" s="6">
        <v>76.0</v>
      </c>
      <c r="K114" s="65">
        <v>77.0</v>
      </c>
      <c r="L114" s="65" t="s">
        <v>177</v>
      </c>
      <c r="M114" s="65">
        <v>9.0</v>
      </c>
      <c r="N114" s="65">
        <v>9180.0</v>
      </c>
      <c r="O114" s="65">
        <v>24.0</v>
      </c>
      <c r="P114" s="65">
        <v>12.0</v>
      </c>
      <c r="Q114" s="65">
        <v>12.0</v>
      </c>
      <c r="R114" s="65">
        <v>2000.0</v>
      </c>
      <c r="T114" s="63" t="s">
        <v>629</v>
      </c>
      <c r="W114" s="58" t="s">
        <v>147</v>
      </c>
      <c r="X114" s="65" t="s">
        <v>127</v>
      </c>
      <c r="Y114" s="65">
        <v>6.0</v>
      </c>
      <c r="Z114" s="71">
        <f t="shared" si="1"/>
        <v>19.66666667</v>
      </c>
      <c r="AI114" s="63" t="s">
        <v>629</v>
      </c>
      <c r="BG114" s="6">
        <v>83.0</v>
      </c>
      <c r="BH114" s="65">
        <v>84.0</v>
      </c>
      <c r="BI114" s="65" t="s">
        <v>178</v>
      </c>
      <c r="BJ114" s="65">
        <v>4.0</v>
      </c>
      <c r="BK114" s="65">
        <v>3977.0</v>
      </c>
      <c r="BL114" s="65">
        <v>3.0</v>
      </c>
      <c r="BM114" s="65">
        <v>10.0</v>
      </c>
      <c r="BN114" s="65">
        <v>11.0</v>
      </c>
      <c r="BO114" s="65">
        <v>2015.0</v>
      </c>
      <c r="CT114" s="63" t="s">
        <v>629</v>
      </c>
    </row>
    <row r="115">
      <c r="C115" s="6">
        <v>77.0</v>
      </c>
      <c r="D115" s="58" t="s">
        <v>156</v>
      </c>
      <c r="E115" s="58" t="s">
        <v>748</v>
      </c>
      <c r="F115" s="58" t="s">
        <v>749</v>
      </c>
      <c r="G115" s="58">
        <v>2.0</v>
      </c>
      <c r="J115" s="6">
        <v>77.0</v>
      </c>
      <c r="K115" s="65">
        <v>78.0</v>
      </c>
      <c r="L115" s="65" t="s">
        <v>178</v>
      </c>
      <c r="M115" s="65">
        <v>7.0</v>
      </c>
      <c r="N115" s="65">
        <v>5680.0</v>
      </c>
      <c r="O115" s="65">
        <v>27.0</v>
      </c>
      <c r="P115" s="65">
        <v>21.0</v>
      </c>
      <c r="Q115" s="65">
        <v>3.0</v>
      </c>
      <c r="R115" s="65">
        <v>2008.0</v>
      </c>
      <c r="T115" s="63" t="s">
        <v>629</v>
      </c>
      <c r="W115" s="58" t="s">
        <v>148</v>
      </c>
      <c r="X115" s="65" t="s">
        <v>103</v>
      </c>
      <c r="Y115" s="65">
        <v>4.0</v>
      </c>
      <c r="Z115" s="71">
        <f t="shared" si="1"/>
        <v>16.5</v>
      </c>
      <c r="AI115" s="63" t="s">
        <v>629</v>
      </c>
      <c r="BG115" s="6">
        <v>84.0</v>
      </c>
      <c r="BH115" s="65">
        <v>85.0</v>
      </c>
      <c r="BI115" s="65" t="s">
        <v>142</v>
      </c>
      <c r="BJ115" s="65">
        <v>10.0</v>
      </c>
      <c r="BK115" s="65">
        <v>9603.0</v>
      </c>
      <c r="BL115" s="65">
        <v>11.0</v>
      </c>
      <c r="BM115" s="65">
        <v>18.0</v>
      </c>
      <c r="BN115" s="65">
        <v>4.0</v>
      </c>
      <c r="BO115" s="65">
        <v>2008.0</v>
      </c>
      <c r="CT115" s="63" t="s">
        <v>629</v>
      </c>
    </row>
    <row r="116">
      <c r="C116" s="6">
        <v>78.0</v>
      </c>
      <c r="D116" s="58" t="s">
        <v>157</v>
      </c>
      <c r="E116" s="58" t="s">
        <v>750</v>
      </c>
      <c r="F116" s="58" t="s">
        <v>751</v>
      </c>
      <c r="G116" s="58">
        <v>4.0</v>
      </c>
      <c r="J116" s="6">
        <v>78.0</v>
      </c>
      <c r="K116" s="65">
        <v>79.0</v>
      </c>
      <c r="L116" s="65" t="s">
        <v>140</v>
      </c>
      <c r="M116" s="65">
        <v>4.0</v>
      </c>
      <c r="N116" s="65">
        <v>5765.0</v>
      </c>
      <c r="O116" s="65">
        <v>20.0</v>
      </c>
      <c r="P116" s="65">
        <v>22.0</v>
      </c>
      <c r="Q116" s="65">
        <v>3.0</v>
      </c>
      <c r="R116" s="65">
        <v>2011.0</v>
      </c>
      <c r="T116" s="63" t="s">
        <v>629</v>
      </c>
      <c r="W116" s="58" t="s">
        <v>149</v>
      </c>
      <c r="X116" s="65" t="s">
        <v>147</v>
      </c>
      <c r="Y116" s="65">
        <v>24.0</v>
      </c>
      <c r="Z116" s="71">
        <f t="shared" si="1"/>
        <v>0</v>
      </c>
      <c r="AI116" s="63" t="s">
        <v>629</v>
      </c>
      <c r="BG116" s="6">
        <v>85.0</v>
      </c>
      <c r="BH116" s="65">
        <v>86.0</v>
      </c>
      <c r="BI116" s="65" t="s">
        <v>133</v>
      </c>
      <c r="BJ116" s="65">
        <v>2.0</v>
      </c>
      <c r="BK116" s="65">
        <v>6409.0</v>
      </c>
      <c r="BL116" s="65">
        <v>5.0</v>
      </c>
      <c r="BM116" s="65">
        <v>6.0</v>
      </c>
      <c r="BN116" s="65">
        <v>10.0</v>
      </c>
      <c r="BO116" s="65">
        <v>2001.0</v>
      </c>
      <c r="CT116" s="63" t="s">
        <v>629</v>
      </c>
    </row>
    <row r="117">
      <c r="C117" s="6">
        <v>79.0</v>
      </c>
      <c r="D117" s="58" t="s">
        <v>158</v>
      </c>
      <c r="E117" s="58" t="s">
        <v>752</v>
      </c>
      <c r="F117" s="58" t="s">
        <v>753</v>
      </c>
      <c r="G117" s="58">
        <v>2.0</v>
      </c>
      <c r="J117" s="6">
        <v>79.0</v>
      </c>
      <c r="K117" s="65">
        <v>80.0</v>
      </c>
      <c r="L117" s="65" t="s">
        <v>128</v>
      </c>
      <c r="M117" s="65">
        <v>1.0</v>
      </c>
      <c r="N117" s="65">
        <v>6372.0</v>
      </c>
      <c r="O117" s="65">
        <v>29.0</v>
      </c>
      <c r="P117" s="65">
        <v>13.0</v>
      </c>
      <c r="Q117" s="65">
        <v>10.0</v>
      </c>
      <c r="R117" s="65">
        <v>2019.0</v>
      </c>
      <c r="T117" s="63" t="s">
        <v>629</v>
      </c>
      <c r="W117" s="58" t="s">
        <v>150</v>
      </c>
      <c r="X117" s="65" t="s">
        <v>127</v>
      </c>
      <c r="Y117" s="65">
        <v>29.0</v>
      </c>
      <c r="Z117" s="71">
        <f t="shared" si="1"/>
        <v>2</v>
      </c>
      <c r="AI117" s="63" t="s">
        <v>629</v>
      </c>
      <c r="BG117" s="6">
        <v>86.0</v>
      </c>
      <c r="BH117" s="65">
        <v>87.0</v>
      </c>
      <c r="BI117" s="65" t="s">
        <v>158</v>
      </c>
      <c r="BJ117" s="65">
        <v>4.0</v>
      </c>
      <c r="BK117" s="65">
        <v>2814.0</v>
      </c>
      <c r="BL117" s="65">
        <v>26.0</v>
      </c>
      <c r="BM117" s="65">
        <v>17.0</v>
      </c>
      <c r="BN117" s="65">
        <v>10.0</v>
      </c>
      <c r="BO117" s="65">
        <v>2006.0</v>
      </c>
      <c r="CT117" s="63" t="s">
        <v>629</v>
      </c>
    </row>
    <row r="118">
      <c r="C118" s="6">
        <v>80.0</v>
      </c>
      <c r="D118" s="58" t="s">
        <v>159</v>
      </c>
      <c r="E118" s="58" t="s">
        <v>754</v>
      </c>
      <c r="F118" s="58" t="s">
        <v>755</v>
      </c>
      <c r="G118" s="58">
        <v>2.0</v>
      </c>
      <c r="J118" s="6">
        <v>80.0</v>
      </c>
      <c r="K118" s="65">
        <v>81.0</v>
      </c>
      <c r="L118" s="65" t="s">
        <v>86</v>
      </c>
      <c r="M118" s="65">
        <v>9.0</v>
      </c>
      <c r="N118" s="65">
        <v>4056.0</v>
      </c>
      <c r="O118" s="65">
        <v>15.0</v>
      </c>
      <c r="P118" s="65">
        <v>20.0</v>
      </c>
      <c r="Q118" s="65">
        <v>12.0</v>
      </c>
      <c r="R118" s="65">
        <v>2014.0</v>
      </c>
      <c r="T118" s="63" t="s">
        <v>629</v>
      </c>
      <c r="W118" s="58" t="s">
        <v>151</v>
      </c>
      <c r="X118" s="65" t="s">
        <v>136</v>
      </c>
      <c r="Y118" s="65">
        <v>26.0</v>
      </c>
      <c r="Z118" s="71">
        <f t="shared" si="1"/>
        <v>30</v>
      </c>
      <c r="AI118" s="63" t="s">
        <v>629</v>
      </c>
      <c r="BG118" s="6">
        <v>87.0</v>
      </c>
      <c r="BH118" s="65">
        <v>88.0</v>
      </c>
      <c r="BI118" s="65" t="s">
        <v>167</v>
      </c>
      <c r="BJ118" s="65">
        <v>7.0</v>
      </c>
      <c r="BK118" s="65">
        <v>5079.0</v>
      </c>
      <c r="BL118" s="65">
        <v>14.0</v>
      </c>
      <c r="BM118" s="65">
        <v>15.0</v>
      </c>
      <c r="BN118" s="65">
        <v>9.0</v>
      </c>
      <c r="BO118" s="65">
        <v>2001.0</v>
      </c>
      <c r="CT118" s="63" t="s">
        <v>629</v>
      </c>
    </row>
    <row r="119">
      <c r="C119" s="6">
        <v>81.0</v>
      </c>
      <c r="D119" s="58" t="s">
        <v>160</v>
      </c>
      <c r="E119" s="58" t="s">
        <v>756</v>
      </c>
      <c r="F119" s="58" t="s">
        <v>757</v>
      </c>
      <c r="G119" s="58">
        <v>2.0</v>
      </c>
      <c r="J119" s="6">
        <v>81.0</v>
      </c>
      <c r="K119" s="65">
        <v>82.0</v>
      </c>
      <c r="L119" s="65" t="s">
        <v>165</v>
      </c>
      <c r="M119" s="65">
        <v>6.0</v>
      </c>
      <c r="N119" s="65">
        <v>7747.0</v>
      </c>
      <c r="O119" s="65">
        <v>3.0</v>
      </c>
      <c r="P119" s="65">
        <v>10.0</v>
      </c>
      <c r="Q119" s="65">
        <v>1.0</v>
      </c>
      <c r="R119" s="65">
        <v>2009.0</v>
      </c>
      <c r="T119" s="63" t="s">
        <v>629</v>
      </c>
      <c r="W119" s="58" t="s">
        <v>152</v>
      </c>
      <c r="X119" s="65" t="s">
        <v>128</v>
      </c>
      <c r="Y119" s="65">
        <v>22.0</v>
      </c>
      <c r="Z119" s="71">
        <f t="shared" si="1"/>
        <v>3</v>
      </c>
      <c r="AI119" s="63" t="s">
        <v>629</v>
      </c>
      <c r="BG119" s="6">
        <v>88.0</v>
      </c>
      <c r="BH119" s="65">
        <v>89.0</v>
      </c>
      <c r="BI119" s="65" t="s">
        <v>109</v>
      </c>
      <c r="BJ119" s="65">
        <v>9.0</v>
      </c>
      <c r="BK119" s="65">
        <v>3430.0</v>
      </c>
      <c r="BL119" s="65">
        <v>30.0</v>
      </c>
      <c r="BM119" s="65">
        <v>6.0</v>
      </c>
      <c r="BN119" s="65">
        <v>11.0</v>
      </c>
      <c r="BO119" s="65">
        <v>2007.0</v>
      </c>
      <c r="CT119" s="63" t="s">
        <v>629</v>
      </c>
    </row>
    <row r="120">
      <c r="C120" s="6">
        <v>82.0</v>
      </c>
      <c r="D120" s="58" t="s">
        <v>161</v>
      </c>
      <c r="E120" s="58" t="s">
        <v>758</v>
      </c>
      <c r="F120" s="58" t="s">
        <v>759</v>
      </c>
      <c r="G120" s="58">
        <v>2.0</v>
      </c>
      <c r="J120" s="6">
        <v>82.0</v>
      </c>
      <c r="K120" s="65">
        <v>83.0</v>
      </c>
      <c r="L120" s="65" t="s">
        <v>112</v>
      </c>
      <c r="M120" s="65">
        <v>6.0</v>
      </c>
      <c r="N120" s="65">
        <v>1324.0</v>
      </c>
      <c r="O120" s="65">
        <v>26.0</v>
      </c>
      <c r="P120" s="65">
        <v>17.0</v>
      </c>
      <c r="Q120" s="65">
        <v>7.0</v>
      </c>
      <c r="R120" s="65">
        <v>2006.0</v>
      </c>
      <c r="T120" s="63" t="s">
        <v>629</v>
      </c>
      <c r="W120" s="58" t="s">
        <v>153</v>
      </c>
      <c r="X120" s="65" t="s">
        <v>164</v>
      </c>
      <c r="Y120" s="65">
        <v>24.0</v>
      </c>
      <c r="Z120" s="71">
        <f t="shared" si="1"/>
        <v>29</v>
      </c>
      <c r="AI120" s="63" t="s">
        <v>629</v>
      </c>
      <c r="BG120" s="6">
        <v>89.0</v>
      </c>
      <c r="BH120" s="65">
        <v>90.0</v>
      </c>
      <c r="BI120" s="65" t="s">
        <v>146</v>
      </c>
      <c r="BJ120" s="65">
        <v>8.0</v>
      </c>
      <c r="BK120" s="65">
        <v>6354.0</v>
      </c>
      <c r="BL120" s="65">
        <v>15.0</v>
      </c>
      <c r="BM120" s="65">
        <v>23.0</v>
      </c>
      <c r="BN120" s="65">
        <v>9.0</v>
      </c>
      <c r="BO120" s="65">
        <v>2017.0</v>
      </c>
      <c r="CT120" s="63" t="s">
        <v>629</v>
      </c>
    </row>
    <row r="121">
      <c r="C121" s="6">
        <v>83.0</v>
      </c>
      <c r="D121" s="58" t="s">
        <v>162</v>
      </c>
      <c r="E121" s="58" t="s">
        <v>760</v>
      </c>
      <c r="F121" s="58" t="s">
        <v>761</v>
      </c>
      <c r="G121" s="58">
        <v>3.0</v>
      </c>
      <c r="J121" s="6">
        <v>83.0</v>
      </c>
      <c r="K121" s="65">
        <v>84.0</v>
      </c>
      <c r="L121" s="65" t="s">
        <v>178</v>
      </c>
      <c r="M121" s="65">
        <v>4.0</v>
      </c>
      <c r="N121" s="65">
        <v>3977.0</v>
      </c>
      <c r="O121" s="65">
        <v>3.0</v>
      </c>
      <c r="P121" s="65">
        <v>10.0</v>
      </c>
      <c r="Q121" s="65">
        <v>11.0</v>
      </c>
      <c r="R121" s="65">
        <v>2015.0</v>
      </c>
      <c r="T121" s="63" t="s">
        <v>629</v>
      </c>
      <c r="W121" s="58" t="s">
        <v>154</v>
      </c>
      <c r="X121" s="65" t="s">
        <v>164</v>
      </c>
      <c r="Y121" s="65">
        <v>29.0</v>
      </c>
      <c r="Z121" s="71">
        <f t="shared" si="1"/>
        <v>18</v>
      </c>
      <c r="AI121" s="63" t="s">
        <v>629</v>
      </c>
      <c r="BG121" s="6">
        <v>90.0</v>
      </c>
      <c r="BH121" s="65">
        <v>91.0</v>
      </c>
      <c r="BI121" s="65" t="s">
        <v>172</v>
      </c>
      <c r="BJ121" s="65">
        <v>6.0</v>
      </c>
      <c r="BK121" s="65">
        <v>8002.0</v>
      </c>
      <c r="BL121" s="65">
        <v>13.0</v>
      </c>
      <c r="BM121" s="65">
        <v>6.0</v>
      </c>
      <c r="BN121" s="65">
        <v>4.0</v>
      </c>
      <c r="BO121" s="65">
        <v>2020.0</v>
      </c>
      <c r="CT121" s="63" t="s">
        <v>629</v>
      </c>
    </row>
    <row r="122">
      <c r="C122" s="6">
        <v>84.0</v>
      </c>
      <c r="D122" s="58" t="s">
        <v>163</v>
      </c>
      <c r="E122" s="58" t="s">
        <v>762</v>
      </c>
      <c r="F122" s="58" t="s">
        <v>763</v>
      </c>
      <c r="G122" s="58">
        <v>3.0</v>
      </c>
      <c r="J122" s="6">
        <v>84.0</v>
      </c>
      <c r="K122" s="65">
        <v>85.0</v>
      </c>
      <c r="L122" s="65" t="s">
        <v>142</v>
      </c>
      <c r="M122" s="65">
        <v>10.0</v>
      </c>
      <c r="N122" s="65">
        <v>9603.0</v>
      </c>
      <c r="O122" s="65">
        <v>11.0</v>
      </c>
      <c r="P122" s="65">
        <v>18.0</v>
      </c>
      <c r="Q122" s="65">
        <v>4.0</v>
      </c>
      <c r="R122" s="65">
        <v>2008.0</v>
      </c>
      <c r="T122" s="63" t="s">
        <v>629</v>
      </c>
      <c r="W122" s="58" t="s">
        <v>155</v>
      </c>
      <c r="X122" s="65" t="s">
        <v>177</v>
      </c>
      <c r="Y122" s="65">
        <v>24.0</v>
      </c>
      <c r="Z122" s="71">
        <f t="shared" si="1"/>
        <v>5</v>
      </c>
      <c r="AI122" s="63" t="s">
        <v>629</v>
      </c>
      <c r="BG122" s="6">
        <v>91.0</v>
      </c>
      <c r="BH122" s="65">
        <v>92.0</v>
      </c>
      <c r="BI122" s="65" t="s">
        <v>122</v>
      </c>
      <c r="BJ122" s="65">
        <v>8.0</v>
      </c>
      <c r="BK122" s="65">
        <v>2880.0</v>
      </c>
      <c r="BL122" s="65">
        <v>25.0</v>
      </c>
      <c r="BM122" s="65">
        <v>4.0</v>
      </c>
      <c r="BN122" s="65">
        <v>2.0</v>
      </c>
      <c r="BO122" s="65">
        <v>2022.0</v>
      </c>
      <c r="CT122" s="63" t="s">
        <v>629</v>
      </c>
    </row>
    <row r="123">
      <c r="C123" s="6">
        <v>85.0</v>
      </c>
      <c r="D123" s="58" t="s">
        <v>164</v>
      </c>
      <c r="E123" s="58" t="s">
        <v>764</v>
      </c>
      <c r="F123" s="58" t="s">
        <v>765</v>
      </c>
      <c r="G123" s="58">
        <v>2.0</v>
      </c>
      <c r="J123" s="6">
        <v>85.0</v>
      </c>
      <c r="K123" s="65">
        <v>86.0</v>
      </c>
      <c r="L123" s="65" t="s">
        <v>133</v>
      </c>
      <c r="M123" s="65">
        <v>2.0</v>
      </c>
      <c r="N123" s="65">
        <v>6409.0</v>
      </c>
      <c r="O123" s="65">
        <v>5.0</v>
      </c>
      <c r="P123" s="65">
        <v>6.0</v>
      </c>
      <c r="Q123" s="65">
        <v>10.0</v>
      </c>
      <c r="R123" s="65">
        <v>2001.0</v>
      </c>
      <c r="T123" s="63" t="s">
        <v>629</v>
      </c>
      <c r="W123" s="58" t="s">
        <v>156</v>
      </c>
      <c r="X123" s="65" t="s">
        <v>178</v>
      </c>
      <c r="Y123" s="65">
        <v>27.0</v>
      </c>
      <c r="Z123" s="71">
        <f t="shared" si="1"/>
        <v>0</v>
      </c>
      <c r="AI123" s="63" t="s">
        <v>629</v>
      </c>
      <c r="BG123" s="6">
        <v>92.0</v>
      </c>
      <c r="BH123" s="65">
        <v>93.0</v>
      </c>
      <c r="BI123" s="65" t="s">
        <v>82</v>
      </c>
      <c r="BJ123" s="65">
        <v>3.0</v>
      </c>
      <c r="BK123" s="65">
        <v>8132.0</v>
      </c>
      <c r="BL123" s="65">
        <v>8.0</v>
      </c>
      <c r="BM123" s="65">
        <v>3.0</v>
      </c>
      <c r="BN123" s="65">
        <v>4.0</v>
      </c>
      <c r="BO123" s="65">
        <v>2018.0</v>
      </c>
      <c r="CT123" s="63" t="s">
        <v>629</v>
      </c>
    </row>
    <row r="124">
      <c r="C124" s="6">
        <v>86.0</v>
      </c>
      <c r="D124" s="58" t="s">
        <v>165</v>
      </c>
      <c r="E124" s="58" t="s">
        <v>766</v>
      </c>
      <c r="F124" s="58" t="s">
        <v>767</v>
      </c>
      <c r="G124" s="58">
        <v>2.0</v>
      </c>
      <c r="J124" s="6">
        <v>86.0</v>
      </c>
      <c r="K124" s="65">
        <v>87.0</v>
      </c>
      <c r="L124" s="65" t="s">
        <v>158</v>
      </c>
      <c r="M124" s="65">
        <v>4.0</v>
      </c>
      <c r="N124" s="65">
        <v>2814.0</v>
      </c>
      <c r="O124" s="65">
        <v>26.0</v>
      </c>
      <c r="P124" s="65">
        <v>17.0</v>
      </c>
      <c r="Q124" s="65">
        <v>10.0</v>
      </c>
      <c r="R124" s="65">
        <v>2006.0</v>
      </c>
      <c r="T124" s="63" t="s">
        <v>629</v>
      </c>
      <c r="W124" s="58" t="s">
        <v>157</v>
      </c>
      <c r="X124" s="65" t="s">
        <v>140</v>
      </c>
      <c r="Y124" s="65">
        <v>20.0</v>
      </c>
      <c r="Z124" s="71">
        <f t="shared" si="1"/>
        <v>0</v>
      </c>
      <c r="AI124" s="63" t="s">
        <v>629</v>
      </c>
      <c r="BG124" s="6">
        <v>93.0</v>
      </c>
      <c r="BH124" s="65">
        <v>94.0</v>
      </c>
      <c r="BI124" s="65" t="s">
        <v>135</v>
      </c>
      <c r="BJ124" s="65">
        <v>9.0</v>
      </c>
      <c r="BK124" s="65">
        <v>8377.0</v>
      </c>
      <c r="BL124" s="65">
        <v>20.0</v>
      </c>
      <c r="BM124" s="65">
        <v>20.0</v>
      </c>
      <c r="BN124" s="65">
        <v>8.0</v>
      </c>
      <c r="BO124" s="65">
        <v>2011.0</v>
      </c>
      <c r="CT124" s="63" t="s">
        <v>629</v>
      </c>
    </row>
    <row r="125">
      <c r="C125" s="6">
        <v>87.0</v>
      </c>
      <c r="D125" s="58" t="s">
        <v>166</v>
      </c>
      <c r="E125" s="58" t="s">
        <v>768</v>
      </c>
      <c r="F125" s="58" t="s">
        <v>769</v>
      </c>
      <c r="G125" s="58">
        <v>1.0</v>
      </c>
      <c r="J125" s="6">
        <v>87.0</v>
      </c>
      <c r="K125" s="65">
        <v>88.0</v>
      </c>
      <c r="L125" s="65" t="s">
        <v>167</v>
      </c>
      <c r="M125" s="65">
        <v>7.0</v>
      </c>
      <c r="N125" s="65">
        <v>5079.0</v>
      </c>
      <c r="O125" s="65">
        <v>14.0</v>
      </c>
      <c r="P125" s="65">
        <v>15.0</v>
      </c>
      <c r="Q125" s="65">
        <v>9.0</v>
      </c>
      <c r="R125" s="65">
        <v>2001.0</v>
      </c>
      <c r="T125" s="63" t="s">
        <v>629</v>
      </c>
      <c r="W125" s="58" t="s">
        <v>158</v>
      </c>
      <c r="X125" s="65" t="s">
        <v>128</v>
      </c>
      <c r="Y125" s="65">
        <v>29.0</v>
      </c>
      <c r="Z125" s="71">
        <f t="shared" si="1"/>
        <v>26</v>
      </c>
      <c r="AI125" s="63" t="s">
        <v>629</v>
      </c>
      <c r="BG125" s="6">
        <v>94.0</v>
      </c>
      <c r="BH125" s="65">
        <v>95.0</v>
      </c>
      <c r="BI125" s="65" t="s">
        <v>147</v>
      </c>
      <c r="BJ125" s="65">
        <v>2.0</v>
      </c>
      <c r="BK125" s="65">
        <v>5785.0</v>
      </c>
      <c r="BL125" s="65">
        <v>30.0</v>
      </c>
      <c r="BM125" s="65">
        <v>6.0</v>
      </c>
      <c r="BN125" s="65">
        <v>8.0</v>
      </c>
      <c r="BO125" s="65">
        <v>2009.0</v>
      </c>
      <c r="CT125" s="63" t="s">
        <v>629</v>
      </c>
    </row>
    <row r="126">
      <c r="C126" s="6">
        <v>88.0</v>
      </c>
      <c r="D126" s="58" t="s">
        <v>167</v>
      </c>
      <c r="E126" s="58" t="s">
        <v>770</v>
      </c>
      <c r="F126" s="58" t="s">
        <v>771</v>
      </c>
      <c r="G126" s="58">
        <v>4.0</v>
      </c>
      <c r="J126" s="6">
        <v>88.0</v>
      </c>
      <c r="K126" s="65">
        <v>89.0</v>
      </c>
      <c r="L126" s="65" t="s">
        <v>109</v>
      </c>
      <c r="M126" s="65">
        <v>9.0</v>
      </c>
      <c r="N126" s="65">
        <v>3430.0</v>
      </c>
      <c r="O126" s="65">
        <v>30.0</v>
      </c>
      <c r="P126" s="65">
        <v>6.0</v>
      </c>
      <c r="Q126" s="65">
        <v>11.0</v>
      </c>
      <c r="R126" s="65">
        <v>2007.0</v>
      </c>
      <c r="T126" s="63" t="s">
        <v>629</v>
      </c>
      <c r="W126" s="58" t="s">
        <v>159</v>
      </c>
      <c r="X126" s="65" t="s">
        <v>86</v>
      </c>
      <c r="Y126" s="65">
        <v>15.0</v>
      </c>
      <c r="Z126" s="71">
        <f t="shared" si="1"/>
        <v>8</v>
      </c>
      <c r="AI126" s="63" t="s">
        <v>629</v>
      </c>
      <c r="BG126" s="6">
        <v>95.0</v>
      </c>
      <c r="BH126" s="65">
        <v>96.0</v>
      </c>
      <c r="BI126" s="65" t="s">
        <v>99</v>
      </c>
      <c r="BJ126" s="65">
        <v>3.0</v>
      </c>
      <c r="BK126" s="65">
        <v>7649.0</v>
      </c>
      <c r="BL126" s="65">
        <v>29.0</v>
      </c>
      <c r="BM126" s="65">
        <v>4.0</v>
      </c>
      <c r="BN126" s="65">
        <v>10.0</v>
      </c>
      <c r="BO126" s="65">
        <v>2022.0</v>
      </c>
      <c r="CT126" s="63" t="s">
        <v>629</v>
      </c>
    </row>
    <row r="127">
      <c r="C127" s="6">
        <v>89.0</v>
      </c>
      <c r="D127" s="58" t="s">
        <v>168</v>
      </c>
      <c r="E127" s="58" t="s">
        <v>772</v>
      </c>
      <c r="F127" s="58" t="s">
        <v>773</v>
      </c>
      <c r="G127" s="58">
        <v>1.0</v>
      </c>
      <c r="J127" s="6">
        <v>89.0</v>
      </c>
      <c r="K127" s="65">
        <v>90.0</v>
      </c>
      <c r="L127" s="65" t="s">
        <v>146</v>
      </c>
      <c r="M127" s="65">
        <v>8.0</v>
      </c>
      <c r="N127" s="65">
        <v>6354.0</v>
      </c>
      <c r="O127" s="65">
        <v>15.0</v>
      </c>
      <c r="P127" s="65">
        <v>23.0</v>
      </c>
      <c r="Q127" s="65">
        <v>9.0</v>
      </c>
      <c r="R127" s="65">
        <v>2017.0</v>
      </c>
      <c r="T127" s="63" t="s">
        <v>629</v>
      </c>
      <c r="W127" s="58" t="s">
        <v>160</v>
      </c>
      <c r="X127" s="65" t="s">
        <v>165</v>
      </c>
      <c r="Y127" s="65">
        <v>3.0</v>
      </c>
      <c r="Z127" s="71">
        <f t="shared" si="1"/>
        <v>0</v>
      </c>
      <c r="AI127" s="63" t="s">
        <v>629</v>
      </c>
      <c r="BG127" s="6">
        <v>96.0</v>
      </c>
      <c r="BH127" s="65">
        <v>97.0</v>
      </c>
      <c r="BI127" s="65" t="s">
        <v>119</v>
      </c>
      <c r="BJ127" s="65">
        <v>9.0</v>
      </c>
      <c r="BK127" s="65">
        <v>1431.0</v>
      </c>
      <c r="BL127" s="65">
        <v>11.0</v>
      </c>
      <c r="BM127" s="65">
        <v>6.0</v>
      </c>
      <c r="BN127" s="65">
        <v>6.0</v>
      </c>
      <c r="BO127" s="65">
        <v>2019.0</v>
      </c>
      <c r="CT127" s="63" t="s">
        <v>629</v>
      </c>
    </row>
    <row r="128">
      <c r="C128" s="6">
        <v>90.0</v>
      </c>
      <c r="D128" s="58" t="s">
        <v>169</v>
      </c>
      <c r="E128" s="58" t="s">
        <v>774</v>
      </c>
      <c r="F128" s="58" t="s">
        <v>775</v>
      </c>
      <c r="G128" s="58">
        <v>2.0</v>
      </c>
      <c r="J128" s="6">
        <v>90.0</v>
      </c>
      <c r="K128" s="65">
        <v>91.0</v>
      </c>
      <c r="L128" s="65" t="s">
        <v>172</v>
      </c>
      <c r="M128" s="65">
        <v>6.0</v>
      </c>
      <c r="N128" s="65">
        <v>8002.0</v>
      </c>
      <c r="O128" s="65">
        <v>13.0</v>
      </c>
      <c r="P128" s="65">
        <v>6.0</v>
      </c>
      <c r="Q128" s="65">
        <v>4.0</v>
      </c>
      <c r="R128" s="65">
        <v>2020.0</v>
      </c>
      <c r="T128" s="63" t="s">
        <v>629</v>
      </c>
      <c r="W128" s="58" t="s">
        <v>161</v>
      </c>
      <c r="X128" s="65" t="s">
        <v>112</v>
      </c>
      <c r="Y128" s="65">
        <v>26.0</v>
      </c>
      <c r="Z128" s="71">
        <f t="shared" si="1"/>
        <v>0</v>
      </c>
      <c r="AI128" s="63" t="s">
        <v>629</v>
      </c>
      <c r="BG128" s="6">
        <v>97.0</v>
      </c>
      <c r="BH128" s="65">
        <v>98.0</v>
      </c>
      <c r="BI128" s="65" t="s">
        <v>135</v>
      </c>
      <c r="BJ128" s="65">
        <v>2.0</v>
      </c>
      <c r="BK128" s="65">
        <v>5129.0</v>
      </c>
      <c r="BL128" s="65">
        <v>17.0</v>
      </c>
      <c r="BM128" s="65">
        <v>6.0</v>
      </c>
      <c r="BN128" s="65">
        <v>6.0</v>
      </c>
      <c r="BO128" s="65">
        <v>2023.0</v>
      </c>
      <c r="CT128" s="63" t="s">
        <v>629</v>
      </c>
    </row>
    <row r="129">
      <c r="C129" s="6">
        <v>91.0</v>
      </c>
      <c r="D129" s="58" t="s">
        <v>170</v>
      </c>
      <c r="E129" s="58" t="s">
        <v>776</v>
      </c>
      <c r="F129" s="58" t="s">
        <v>777</v>
      </c>
      <c r="G129" s="58">
        <v>4.0</v>
      </c>
      <c r="J129" s="6">
        <v>91.0</v>
      </c>
      <c r="K129" s="65">
        <v>92.0</v>
      </c>
      <c r="L129" s="65" t="s">
        <v>122</v>
      </c>
      <c r="M129" s="65">
        <v>8.0</v>
      </c>
      <c r="N129" s="65">
        <v>2880.0</v>
      </c>
      <c r="O129" s="65">
        <v>25.0</v>
      </c>
      <c r="P129" s="65">
        <v>4.0</v>
      </c>
      <c r="Q129" s="65">
        <v>2.0</v>
      </c>
      <c r="R129" s="65">
        <v>2022.0</v>
      </c>
      <c r="T129" s="63" t="s">
        <v>629</v>
      </c>
      <c r="W129" s="58" t="s">
        <v>162</v>
      </c>
      <c r="X129" s="65" t="s">
        <v>178</v>
      </c>
      <c r="Y129" s="65">
        <v>3.0</v>
      </c>
      <c r="Z129" s="71">
        <f t="shared" si="1"/>
        <v>18</v>
      </c>
      <c r="AI129" s="63" t="s">
        <v>629</v>
      </c>
      <c r="BG129" s="6">
        <v>98.0</v>
      </c>
      <c r="BH129" s="65">
        <v>99.0</v>
      </c>
      <c r="BI129" s="65" t="s">
        <v>178</v>
      </c>
      <c r="BJ129" s="65">
        <v>7.0</v>
      </c>
      <c r="BK129" s="65">
        <v>6232.0</v>
      </c>
      <c r="BL129" s="65">
        <v>19.0</v>
      </c>
      <c r="BM129" s="65">
        <v>26.0</v>
      </c>
      <c r="BN129" s="65">
        <v>11.0</v>
      </c>
      <c r="BO129" s="65">
        <v>2005.0</v>
      </c>
      <c r="CT129" s="63" t="s">
        <v>629</v>
      </c>
    </row>
    <row r="130">
      <c r="C130" s="6">
        <v>92.0</v>
      </c>
      <c r="D130" s="58" t="s">
        <v>171</v>
      </c>
      <c r="E130" s="58" t="s">
        <v>778</v>
      </c>
      <c r="F130" s="58" t="s">
        <v>779</v>
      </c>
      <c r="G130" s="58">
        <v>3.0</v>
      </c>
      <c r="J130" s="6">
        <v>92.0</v>
      </c>
      <c r="K130" s="65">
        <v>93.0</v>
      </c>
      <c r="L130" s="65" t="s">
        <v>82</v>
      </c>
      <c r="M130" s="65">
        <v>3.0</v>
      </c>
      <c r="N130" s="65">
        <v>8132.0</v>
      </c>
      <c r="O130" s="65">
        <v>8.0</v>
      </c>
      <c r="P130" s="65">
        <v>3.0</v>
      </c>
      <c r="Q130" s="65">
        <v>4.0</v>
      </c>
      <c r="R130" s="65">
        <v>2018.0</v>
      </c>
      <c r="T130" s="63" t="s">
        <v>629</v>
      </c>
      <c r="W130" s="58" t="s">
        <v>163</v>
      </c>
      <c r="X130" s="65" t="s">
        <v>142</v>
      </c>
      <c r="Y130" s="65">
        <v>11.0</v>
      </c>
      <c r="Z130" s="71">
        <f t="shared" si="1"/>
        <v>0</v>
      </c>
      <c r="AI130" s="63" t="s">
        <v>629</v>
      </c>
      <c r="BG130" s="6">
        <v>99.0</v>
      </c>
      <c r="BH130" s="65">
        <v>100.0</v>
      </c>
      <c r="BI130" s="65" t="s">
        <v>138</v>
      </c>
      <c r="BJ130" s="65">
        <v>8.0</v>
      </c>
      <c r="BK130" s="65">
        <v>7748.0</v>
      </c>
      <c r="BL130" s="65">
        <v>23.0</v>
      </c>
      <c r="BM130" s="65">
        <v>12.0</v>
      </c>
      <c r="BN130" s="65">
        <v>2.0</v>
      </c>
      <c r="BO130" s="65">
        <v>2007.0</v>
      </c>
      <c r="CT130" s="63" t="s">
        <v>629</v>
      </c>
    </row>
    <row r="131">
      <c r="C131" s="6">
        <v>93.0</v>
      </c>
      <c r="D131" s="58" t="s">
        <v>172</v>
      </c>
      <c r="E131" s="58" t="s">
        <v>780</v>
      </c>
      <c r="F131" s="58" t="s">
        <v>781</v>
      </c>
      <c r="G131" s="58">
        <v>4.0</v>
      </c>
      <c r="J131" s="6">
        <v>93.0</v>
      </c>
      <c r="K131" s="65">
        <v>94.0</v>
      </c>
      <c r="L131" s="65" t="s">
        <v>135</v>
      </c>
      <c r="M131" s="65">
        <v>9.0</v>
      </c>
      <c r="N131" s="65">
        <v>8377.0</v>
      </c>
      <c r="O131" s="65">
        <v>20.0</v>
      </c>
      <c r="P131" s="65">
        <v>20.0</v>
      </c>
      <c r="Q131" s="65">
        <v>8.0</v>
      </c>
      <c r="R131" s="65">
        <v>2011.0</v>
      </c>
      <c r="T131" s="63" t="s">
        <v>629</v>
      </c>
      <c r="W131" s="58" t="s">
        <v>164</v>
      </c>
      <c r="X131" s="65" t="s">
        <v>133</v>
      </c>
      <c r="Y131" s="65">
        <v>5.0</v>
      </c>
      <c r="Z131" s="71">
        <f t="shared" si="1"/>
        <v>23.33333333</v>
      </c>
      <c r="AI131" s="63" t="s">
        <v>629</v>
      </c>
      <c r="CT131" s="63" t="s">
        <v>629</v>
      </c>
    </row>
    <row r="132">
      <c r="C132" s="6">
        <v>94.0</v>
      </c>
      <c r="D132" s="58" t="s">
        <v>173</v>
      </c>
      <c r="E132" s="58" t="s">
        <v>782</v>
      </c>
      <c r="F132" s="58" t="s">
        <v>783</v>
      </c>
      <c r="G132" s="58">
        <v>2.0</v>
      </c>
      <c r="J132" s="6">
        <v>94.0</v>
      </c>
      <c r="K132" s="65">
        <v>95.0</v>
      </c>
      <c r="L132" s="65" t="s">
        <v>147</v>
      </c>
      <c r="M132" s="65">
        <v>2.0</v>
      </c>
      <c r="N132" s="65">
        <v>5785.0</v>
      </c>
      <c r="O132" s="65">
        <v>30.0</v>
      </c>
      <c r="P132" s="65">
        <v>6.0</v>
      </c>
      <c r="Q132" s="65">
        <v>8.0</v>
      </c>
      <c r="R132" s="65">
        <v>2009.0</v>
      </c>
      <c r="T132" s="63" t="s">
        <v>629</v>
      </c>
      <c r="W132" s="58" t="s">
        <v>165</v>
      </c>
      <c r="X132" s="65" t="s">
        <v>158</v>
      </c>
      <c r="Y132" s="65">
        <v>26.0</v>
      </c>
      <c r="Z132" s="71">
        <f t="shared" si="1"/>
        <v>3</v>
      </c>
      <c r="AI132" s="63" t="s">
        <v>629</v>
      </c>
      <c r="CT132" s="63" t="s">
        <v>629</v>
      </c>
    </row>
    <row r="133">
      <c r="C133" s="6">
        <v>95.0</v>
      </c>
      <c r="D133" s="58" t="s">
        <v>174</v>
      </c>
      <c r="E133" s="58" t="s">
        <v>784</v>
      </c>
      <c r="F133" s="58" t="s">
        <v>785</v>
      </c>
      <c r="G133" s="58">
        <v>2.0</v>
      </c>
      <c r="J133" s="6">
        <v>95.0</v>
      </c>
      <c r="K133" s="65">
        <v>96.0</v>
      </c>
      <c r="L133" s="65" t="s">
        <v>99</v>
      </c>
      <c r="M133" s="65">
        <v>3.0</v>
      </c>
      <c r="N133" s="65">
        <v>7649.0</v>
      </c>
      <c r="O133" s="65">
        <v>29.0</v>
      </c>
      <c r="P133" s="65">
        <v>4.0</v>
      </c>
      <c r="Q133" s="65">
        <v>10.0</v>
      </c>
      <c r="R133" s="65">
        <v>2022.0</v>
      </c>
      <c r="T133" s="63" t="s">
        <v>629</v>
      </c>
      <c r="W133" s="58" t="s">
        <v>166</v>
      </c>
      <c r="X133" s="65" t="s">
        <v>167</v>
      </c>
      <c r="Y133" s="65">
        <v>14.0</v>
      </c>
      <c r="Z133" s="71">
        <f t="shared" si="1"/>
        <v>4</v>
      </c>
      <c r="AI133" s="63" t="s">
        <v>629</v>
      </c>
      <c r="CT133" s="63" t="s">
        <v>629</v>
      </c>
    </row>
    <row r="134">
      <c r="C134" s="6">
        <v>96.0</v>
      </c>
      <c r="D134" s="58" t="s">
        <v>175</v>
      </c>
      <c r="E134" s="58" t="s">
        <v>786</v>
      </c>
      <c r="F134" s="58" t="s">
        <v>787</v>
      </c>
      <c r="G134" s="58">
        <v>1.0</v>
      </c>
      <c r="J134" s="6">
        <v>96.0</v>
      </c>
      <c r="K134" s="65">
        <v>97.0</v>
      </c>
      <c r="L134" s="65" t="s">
        <v>119</v>
      </c>
      <c r="M134" s="65">
        <v>9.0</v>
      </c>
      <c r="N134" s="65">
        <v>1431.0</v>
      </c>
      <c r="O134" s="65">
        <v>11.0</v>
      </c>
      <c r="P134" s="65">
        <v>6.0</v>
      </c>
      <c r="Q134" s="65">
        <v>6.0</v>
      </c>
      <c r="R134" s="65">
        <v>2019.0</v>
      </c>
      <c r="T134" s="63" t="s">
        <v>629</v>
      </c>
      <c r="W134" s="58" t="s">
        <v>167</v>
      </c>
      <c r="X134" s="65" t="s">
        <v>109</v>
      </c>
      <c r="Y134" s="65">
        <v>30.0</v>
      </c>
      <c r="Z134" s="71">
        <f t="shared" si="1"/>
        <v>14</v>
      </c>
      <c r="AI134" s="63" t="s">
        <v>629</v>
      </c>
      <c r="CT134" s="63" t="s">
        <v>629</v>
      </c>
    </row>
    <row r="135">
      <c r="C135" s="6">
        <v>97.0</v>
      </c>
      <c r="D135" s="58" t="s">
        <v>176</v>
      </c>
      <c r="E135" s="58" t="s">
        <v>788</v>
      </c>
      <c r="F135" s="58" t="s">
        <v>789</v>
      </c>
      <c r="G135" s="58">
        <v>4.0</v>
      </c>
      <c r="J135" s="6">
        <v>97.0</v>
      </c>
      <c r="K135" s="65">
        <v>98.0</v>
      </c>
      <c r="L135" s="65" t="s">
        <v>135</v>
      </c>
      <c r="M135" s="65">
        <v>2.0</v>
      </c>
      <c r="N135" s="65">
        <v>5129.0</v>
      </c>
      <c r="O135" s="65">
        <v>17.0</v>
      </c>
      <c r="P135" s="65">
        <v>6.0</v>
      </c>
      <c r="Q135" s="65">
        <v>6.0</v>
      </c>
      <c r="R135" s="65">
        <v>2023.0</v>
      </c>
      <c r="T135" s="63" t="s">
        <v>629</v>
      </c>
      <c r="W135" s="58" t="s">
        <v>168</v>
      </c>
      <c r="X135" s="65" t="s">
        <v>146</v>
      </c>
      <c r="Y135" s="65">
        <v>15.0</v>
      </c>
      <c r="Z135" s="71">
        <f t="shared" si="1"/>
        <v>0</v>
      </c>
      <c r="AI135" s="63" t="s">
        <v>629</v>
      </c>
      <c r="CT135" s="63" t="s">
        <v>629</v>
      </c>
    </row>
    <row r="136">
      <c r="C136" s="6">
        <v>98.0</v>
      </c>
      <c r="D136" s="58" t="s">
        <v>177</v>
      </c>
      <c r="E136" s="58" t="s">
        <v>790</v>
      </c>
      <c r="F136" s="58" t="s">
        <v>791</v>
      </c>
      <c r="G136" s="58">
        <v>3.0</v>
      </c>
      <c r="J136" s="6">
        <v>98.0</v>
      </c>
      <c r="K136" s="65">
        <v>99.0</v>
      </c>
      <c r="L136" s="65" t="s">
        <v>178</v>
      </c>
      <c r="M136" s="65">
        <v>7.0</v>
      </c>
      <c r="N136" s="65">
        <v>6232.0</v>
      </c>
      <c r="O136" s="65">
        <v>19.0</v>
      </c>
      <c r="P136" s="65">
        <v>26.0</v>
      </c>
      <c r="Q136" s="65">
        <v>11.0</v>
      </c>
      <c r="R136" s="65">
        <v>2005.0</v>
      </c>
      <c r="T136" s="63" t="s">
        <v>629</v>
      </c>
      <c r="W136" s="58" t="s">
        <v>169</v>
      </c>
      <c r="X136" s="65" t="s">
        <v>172</v>
      </c>
      <c r="Y136" s="65">
        <v>13.0</v>
      </c>
      <c r="Z136" s="71">
        <f t="shared" si="1"/>
        <v>16.5</v>
      </c>
      <c r="AI136" s="63" t="s">
        <v>629</v>
      </c>
      <c r="CT136" s="63" t="s">
        <v>629</v>
      </c>
    </row>
    <row r="137">
      <c r="C137" s="6">
        <v>99.0</v>
      </c>
      <c r="D137" s="58" t="s">
        <v>178</v>
      </c>
      <c r="E137" s="58" t="s">
        <v>792</v>
      </c>
      <c r="F137" s="58" t="s">
        <v>793</v>
      </c>
      <c r="G137" s="58">
        <v>3.0</v>
      </c>
      <c r="J137" s="6">
        <v>99.0</v>
      </c>
      <c r="K137" s="65">
        <v>100.0</v>
      </c>
      <c r="L137" s="65" t="s">
        <v>138</v>
      </c>
      <c r="M137" s="65">
        <v>8.0</v>
      </c>
      <c r="N137" s="65">
        <v>7748.0</v>
      </c>
      <c r="O137" s="65">
        <v>23.0</v>
      </c>
      <c r="P137" s="65">
        <v>12.0</v>
      </c>
      <c r="Q137" s="65">
        <v>2.0</v>
      </c>
      <c r="R137" s="65">
        <v>2007.0</v>
      </c>
      <c r="T137" s="63" t="s">
        <v>629</v>
      </c>
      <c r="W137" s="58" t="s">
        <v>170</v>
      </c>
      <c r="X137" s="65" t="s">
        <v>122</v>
      </c>
      <c r="Y137" s="65">
        <v>25.0</v>
      </c>
      <c r="Z137" s="71">
        <f t="shared" si="1"/>
        <v>0</v>
      </c>
      <c r="AI137" s="63" t="s">
        <v>629</v>
      </c>
      <c r="CT137" s="63" t="s">
        <v>629</v>
      </c>
    </row>
    <row r="138">
      <c r="T138" s="63" t="s">
        <v>629</v>
      </c>
      <c r="W138" s="58" t="s">
        <v>171</v>
      </c>
      <c r="X138" s="65" t="s">
        <v>82</v>
      </c>
      <c r="Y138" s="65">
        <v>8.0</v>
      </c>
      <c r="Z138" s="71">
        <f t="shared" si="1"/>
        <v>0</v>
      </c>
      <c r="AI138" s="63" t="s">
        <v>629</v>
      </c>
      <c r="CT138" s="63" t="s">
        <v>629</v>
      </c>
    </row>
    <row r="139">
      <c r="T139" s="63" t="s">
        <v>629</v>
      </c>
      <c r="W139" s="58" t="s">
        <v>172</v>
      </c>
      <c r="X139" s="65" t="s">
        <v>135</v>
      </c>
      <c r="Y139" s="65">
        <v>20.0</v>
      </c>
      <c r="Z139" s="71">
        <f t="shared" si="1"/>
        <v>13</v>
      </c>
      <c r="AI139" s="63" t="s">
        <v>629</v>
      </c>
      <c r="CT139" s="63" t="s">
        <v>629</v>
      </c>
    </row>
    <row r="140">
      <c r="T140" s="63" t="s">
        <v>629</v>
      </c>
      <c r="W140" s="58" t="s">
        <v>173</v>
      </c>
      <c r="X140" s="65" t="s">
        <v>147</v>
      </c>
      <c r="Y140" s="65">
        <v>30.0</v>
      </c>
      <c r="Z140" s="71">
        <f t="shared" si="1"/>
        <v>13</v>
      </c>
      <c r="AI140" s="63" t="s">
        <v>629</v>
      </c>
      <c r="CT140" s="63" t="s">
        <v>629</v>
      </c>
    </row>
    <row r="141">
      <c r="T141" s="63" t="s">
        <v>629</v>
      </c>
      <c r="W141" s="58" t="s">
        <v>174</v>
      </c>
      <c r="X141" s="65" t="s">
        <v>99</v>
      </c>
      <c r="Y141" s="65">
        <v>29.0</v>
      </c>
      <c r="Z141" s="71">
        <f t="shared" si="1"/>
        <v>0</v>
      </c>
      <c r="AI141" s="63" t="s">
        <v>629</v>
      </c>
      <c r="CT141" s="63" t="s">
        <v>629</v>
      </c>
    </row>
    <row r="142">
      <c r="T142" s="63" t="s">
        <v>629</v>
      </c>
      <c r="W142" s="58" t="s">
        <v>175</v>
      </c>
      <c r="X142" s="65" t="s">
        <v>119</v>
      </c>
      <c r="Y142" s="65">
        <v>11.0</v>
      </c>
      <c r="Z142" s="71">
        <f t="shared" si="1"/>
        <v>0</v>
      </c>
      <c r="AI142" s="63" t="s">
        <v>629</v>
      </c>
      <c r="CT142" s="63" t="s">
        <v>629</v>
      </c>
    </row>
    <row r="143">
      <c r="D143" s="72" t="str">
        <f>D38</f>
        <v>a1</v>
      </c>
      <c r="K143" s="55">
        <f>K38</f>
        <v>1</v>
      </c>
      <c r="T143" s="63" t="s">
        <v>629</v>
      </c>
      <c r="W143" s="58" t="s">
        <v>176</v>
      </c>
      <c r="X143" s="65" t="s">
        <v>135</v>
      </c>
      <c r="Y143" s="65">
        <v>17.0</v>
      </c>
      <c r="Z143" s="71">
        <f t="shared" si="1"/>
        <v>0</v>
      </c>
      <c r="AI143" s="63" t="s">
        <v>629</v>
      </c>
      <c r="CT143" s="63" t="s">
        <v>629</v>
      </c>
    </row>
    <row r="144">
      <c r="D144" s="72" t="str">
        <f>E38</f>
        <v>bb1</v>
      </c>
      <c r="K144" s="55" t="str">
        <f>L38</f>
        <v>a1</v>
      </c>
      <c r="T144" s="63" t="s">
        <v>629</v>
      </c>
      <c r="W144" s="58" t="s">
        <v>177</v>
      </c>
      <c r="X144" s="65" t="s">
        <v>178</v>
      </c>
      <c r="Y144" s="65">
        <v>19.0</v>
      </c>
      <c r="Z144" s="71">
        <f t="shared" si="1"/>
        <v>24</v>
      </c>
      <c r="AI144" s="63" t="s">
        <v>629</v>
      </c>
      <c r="CT144" s="63" t="s">
        <v>629</v>
      </c>
    </row>
    <row r="145">
      <c r="D145" s="72" t="str">
        <f>F38</f>
        <v>ccc1</v>
      </c>
      <c r="K145" s="55">
        <f>M38</f>
        <v>9</v>
      </c>
      <c r="T145" s="63" t="s">
        <v>629</v>
      </c>
      <c r="W145" s="58" t="s">
        <v>178</v>
      </c>
      <c r="X145" s="65" t="s">
        <v>138</v>
      </c>
      <c r="Y145" s="65">
        <v>23.0</v>
      </c>
      <c r="Z145" s="71">
        <f t="shared" si="1"/>
        <v>15</v>
      </c>
      <c r="AI145" s="63" t="s">
        <v>629</v>
      </c>
      <c r="CT145" s="63" t="s">
        <v>629</v>
      </c>
    </row>
    <row r="146">
      <c r="D146" s="72">
        <f>G38</f>
        <v>4</v>
      </c>
      <c r="K146" s="55">
        <f>N38</f>
        <v>4953</v>
      </c>
      <c r="T146" s="63" t="s">
        <v>629</v>
      </c>
      <c r="AI146" s="63" t="s">
        <v>629</v>
      </c>
      <c r="CT146" s="63" t="s">
        <v>629</v>
      </c>
    </row>
    <row r="147">
      <c r="D147" s="72" t="str">
        <f>D39</f>
        <v>a2</v>
      </c>
      <c r="K147" s="55">
        <f>O38</f>
        <v>12</v>
      </c>
      <c r="T147" s="63" t="s">
        <v>629</v>
      </c>
      <c r="AI147" s="63" t="s">
        <v>629</v>
      </c>
      <c r="CT147" s="63" t="s">
        <v>629</v>
      </c>
    </row>
    <row r="148">
      <c r="D148" s="72" t="str">
        <f>E39</f>
        <v>bb2</v>
      </c>
      <c r="K148" s="55">
        <f>P38</f>
        <v>31</v>
      </c>
      <c r="T148" s="63" t="s">
        <v>629</v>
      </c>
      <c r="AI148" s="63" t="s">
        <v>629</v>
      </c>
      <c r="CT148" s="63" t="s">
        <v>629</v>
      </c>
    </row>
    <row r="149">
      <c r="D149" s="72" t="str">
        <f>F39</f>
        <v>ccc2</v>
      </c>
      <c r="K149" s="55">
        <f>Q38</f>
        <v>9</v>
      </c>
      <c r="T149" s="63" t="s">
        <v>629</v>
      </c>
      <c r="AI149" s="63" t="s">
        <v>629</v>
      </c>
      <c r="CT149" s="63" t="s">
        <v>629</v>
      </c>
    </row>
    <row r="150">
      <c r="D150" s="72">
        <f>G39</f>
        <v>3</v>
      </c>
      <c r="K150" s="55">
        <f>R38</f>
        <v>2014</v>
      </c>
      <c r="T150" s="63" t="s">
        <v>629</v>
      </c>
      <c r="AI150" s="63" t="s">
        <v>629</v>
      </c>
      <c r="CT150" s="63" t="s">
        <v>629</v>
      </c>
    </row>
    <row r="151">
      <c r="D151" s="72" t="str">
        <f>D40</f>
        <v>a3</v>
      </c>
      <c r="K151" s="55">
        <f>K39</f>
        <v>2</v>
      </c>
      <c r="T151" s="63" t="s">
        <v>629</v>
      </c>
      <c r="AI151" s="63" t="s">
        <v>629</v>
      </c>
      <c r="CT151" s="63" t="s">
        <v>629</v>
      </c>
    </row>
    <row r="152">
      <c r="D152" s="72" t="str">
        <f>E40</f>
        <v>bb3</v>
      </c>
      <c r="K152" s="55" t="str">
        <f>L39</f>
        <v>a55</v>
      </c>
      <c r="T152" s="63" t="s">
        <v>629</v>
      </c>
      <c r="AI152" s="63" t="s">
        <v>629</v>
      </c>
      <c r="CT152" s="63" t="s">
        <v>629</v>
      </c>
    </row>
    <row r="153">
      <c r="D153" s="72" t="str">
        <f>F40</f>
        <v>ccc3</v>
      </c>
      <c r="K153" s="55">
        <f>M39</f>
        <v>9</v>
      </c>
      <c r="T153" s="63" t="s">
        <v>629</v>
      </c>
      <c r="AI153" s="63" t="s">
        <v>629</v>
      </c>
      <c r="CT153" s="63" t="s">
        <v>629</v>
      </c>
    </row>
    <row r="154">
      <c r="D154" s="72">
        <f>G40</f>
        <v>3</v>
      </c>
      <c r="K154" s="55">
        <f>N39</f>
        <v>4635</v>
      </c>
      <c r="T154" s="63" t="s">
        <v>629</v>
      </c>
      <c r="AI154" s="63" t="s">
        <v>629</v>
      </c>
      <c r="CT154" s="63" t="s">
        <v>629</v>
      </c>
    </row>
    <row r="155">
      <c r="D155" s="72" t="str">
        <f>D41</f>
        <v>a4</v>
      </c>
      <c r="K155" s="55">
        <f>O39</f>
        <v>30</v>
      </c>
      <c r="T155" s="63" t="s">
        <v>629</v>
      </c>
      <c r="AI155" s="63" t="s">
        <v>629</v>
      </c>
      <c r="CT155" s="63" t="s">
        <v>629</v>
      </c>
    </row>
    <row r="156">
      <c r="D156" s="72" t="str">
        <f>E41</f>
        <v>bb4</v>
      </c>
      <c r="K156" s="55">
        <f>P39</f>
        <v>1</v>
      </c>
      <c r="T156" s="63" t="s">
        <v>629</v>
      </c>
      <c r="AI156" s="63" t="s">
        <v>629</v>
      </c>
      <c r="CT156" s="63" t="s">
        <v>629</v>
      </c>
    </row>
    <row r="157">
      <c r="D157" s="72" t="str">
        <f>F41</f>
        <v>ccc4</v>
      </c>
      <c r="K157" s="55">
        <f>Q39</f>
        <v>9</v>
      </c>
      <c r="T157" s="63" t="s">
        <v>629</v>
      </c>
      <c r="AI157" s="63" t="s">
        <v>629</v>
      </c>
      <c r="CT157" s="63" t="s">
        <v>629</v>
      </c>
    </row>
    <row r="158">
      <c r="D158" s="72">
        <f>G41</f>
        <v>2</v>
      </c>
      <c r="K158" s="55">
        <f>R39</f>
        <v>2001</v>
      </c>
      <c r="T158" s="63" t="s">
        <v>629</v>
      </c>
      <c r="AI158" s="63" t="s">
        <v>629</v>
      </c>
      <c r="CT158" s="63" t="s">
        <v>629</v>
      </c>
    </row>
    <row r="159">
      <c r="D159" s="72" t="str">
        <f>D42</f>
        <v>a5</v>
      </c>
      <c r="K159" s="55">
        <f>K40</f>
        <v>3</v>
      </c>
      <c r="T159" s="63" t="s">
        <v>629</v>
      </c>
      <c r="AI159" s="63" t="s">
        <v>629</v>
      </c>
      <c r="CT159" s="63" t="s">
        <v>629</v>
      </c>
    </row>
    <row r="160">
      <c r="D160" s="72" t="str">
        <f>E42</f>
        <v>bb5</v>
      </c>
      <c r="K160" s="55" t="str">
        <f>L40</f>
        <v>a50</v>
      </c>
      <c r="T160" s="63" t="s">
        <v>629</v>
      </c>
      <c r="AI160" s="63" t="s">
        <v>629</v>
      </c>
      <c r="CT160" s="63" t="s">
        <v>629</v>
      </c>
    </row>
    <row r="161">
      <c r="D161" s="72" t="str">
        <f>F42</f>
        <v>ccc5</v>
      </c>
      <c r="K161" s="55">
        <f>M40</f>
        <v>7</v>
      </c>
      <c r="T161" s="63" t="s">
        <v>629</v>
      </c>
      <c r="AI161" s="63" t="s">
        <v>629</v>
      </c>
      <c r="CT161" s="63" t="s">
        <v>629</v>
      </c>
    </row>
    <row r="162">
      <c r="D162" s="72">
        <f>G42</f>
        <v>3</v>
      </c>
      <c r="K162" s="55">
        <f>N40</f>
        <v>7575</v>
      </c>
      <c r="T162" s="63" t="s">
        <v>629</v>
      </c>
      <c r="AI162" s="63" t="s">
        <v>629</v>
      </c>
      <c r="CT162" s="63" t="s">
        <v>629</v>
      </c>
    </row>
    <row r="163">
      <c r="D163" s="72" t="str">
        <f>D43</f>
        <v>a6</v>
      </c>
      <c r="K163" s="55">
        <f>O40</f>
        <v>20</v>
      </c>
      <c r="T163" s="63" t="s">
        <v>629</v>
      </c>
      <c r="AI163" s="63" t="s">
        <v>629</v>
      </c>
      <c r="CT163" s="63" t="s">
        <v>629</v>
      </c>
    </row>
    <row r="164">
      <c r="D164" s="72" t="str">
        <f>E43</f>
        <v>bb6</v>
      </c>
      <c r="K164" s="55">
        <f>P40</f>
        <v>21</v>
      </c>
      <c r="T164" s="63" t="s">
        <v>629</v>
      </c>
      <c r="AI164" s="63" t="s">
        <v>629</v>
      </c>
      <c r="CT164" s="63" t="s">
        <v>629</v>
      </c>
    </row>
    <row r="165">
      <c r="D165" s="72" t="str">
        <f>F43</f>
        <v>ccc6</v>
      </c>
      <c r="K165" s="55">
        <f>Q40</f>
        <v>3</v>
      </c>
      <c r="T165" s="63" t="s">
        <v>629</v>
      </c>
      <c r="AI165" s="63" t="s">
        <v>629</v>
      </c>
      <c r="CT165" s="63" t="s">
        <v>629</v>
      </c>
    </row>
    <row r="166">
      <c r="D166" s="72">
        <f>G43</f>
        <v>3</v>
      </c>
      <c r="K166" s="55">
        <f>R40</f>
        <v>2009</v>
      </c>
      <c r="T166" s="63" t="s">
        <v>629</v>
      </c>
      <c r="AI166" s="63" t="s">
        <v>629</v>
      </c>
      <c r="CT166" s="63" t="s">
        <v>629</v>
      </c>
    </row>
    <row r="167">
      <c r="D167" s="72" t="str">
        <f>D44</f>
        <v>a7</v>
      </c>
      <c r="K167" s="55">
        <f>K41</f>
        <v>4</v>
      </c>
      <c r="T167" s="63" t="s">
        <v>629</v>
      </c>
      <c r="AI167" s="63" t="s">
        <v>629</v>
      </c>
      <c r="CT167" s="63" t="s">
        <v>629</v>
      </c>
    </row>
    <row r="168">
      <c r="D168" s="72" t="str">
        <f>E44</f>
        <v>bb7</v>
      </c>
      <c r="K168" s="55" t="str">
        <f>L41</f>
        <v>a59</v>
      </c>
      <c r="T168" s="63" t="s">
        <v>629</v>
      </c>
      <c r="AI168" s="63" t="s">
        <v>629</v>
      </c>
      <c r="CT168" s="63" t="s">
        <v>629</v>
      </c>
    </row>
    <row r="169">
      <c r="D169" s="72" t="str">
        <f>F44</f>
        <v>ccc7</v>
      </c>
      <c r="K169" s="55">
        <f>M41</f>
        <v>7</v>
      </c>
      <c r="T169" s="63" t="s">
        <v>629</v>
      </c>
      <c r="AI169" s="63" t="s">
        <v>629</v>
      </c>
      <c r="CT169" s="63" t="s">
        <v>629</v>
      </c>
    </row>
    <row r="170">
      <c r="D170" s="72">
        <f>G44</f>
        <v>4</v>
      </c>
      <c r="K170" s="55">
        <f>N41</f>
        <v>3082</v>
      </c>
      <c r="T170" s="63" t="s">
        <v>629</v>
      </c>
      <c r="AI170" s="63" t="s">
        <v>629</v>
      </c>
      <c r="CT170" s="63" t="s">
        <v>629</v>
      </c>
    </row>
    <row r="171">
      <c r="D171" s="72" t="str">
        <f>D45</f>
        <v>a8</v>
      </c>
      <c r="K171" s="55">
        <f>O41</f>
        <v>30</v>
      </c>
      <c r="T171" s="63" t="s">
        <v>629</v>
      </c>
      <c r="AI171" s="63" t="s">
        <v>629</v>
      </c>
      <c r="CT171" s="63" t="s">
        <v>629</v>
      </c>
    </row>
    <row r="172">
      <c r="D172" s="72" t="str">
        <f>E45</f>
        <v>bb8</v>
      </c>
      <c r="K172" s="55">
        <f>P41</f>
        <v>21</v>
      </c>
      <c r="T172" s="63" t="s">
        <v>629</v>
      </c>
      <c r="AI172" s="63" t="s">
        <v>629</v>
      </c>
      <c r="CT172" s="63" t="s">
        <v>629</v>
      </c>
    </row>
    <row r="173">
      <c r="D173" s="72" t="str">
        <f>F45</f>
        <v>ccc8</v>
      </c>
      <c r="K173" s="55">
        <f>Q41</f>
        <v>9</v>
      </c>
      <c r="T173" s="63" t="s">
        <v>629</v>
      </c>
      <c r="AI173" s="63" t="s">
        <v>629</v>
      </c>
      <c r="CT173" s="63" t="s">
        <v>629</v>
      </c>
    </row>
    <row r="174">
      <c r="D174" s="72">
        <f>G45</f>
        <v>3</v>
      </c>
      <c r="K174" s="55">
        <f>R41</f>
        <v>2014</v>
      </c>
      <c r="T174" s="63" t="s">
        <v>629</v>
      </c>
      <c r="AI174" s="63" t="s">
        <v>629</v>
      </c>
      <c r="CT174" s="63" t="s">
        <v>629</v>
      </c>
    </row>
    <row r="175">
      <c r="D175" s="72" t="str">
        <f>D46</f>
        <v>a9</v>
      </c>
      <c r="K175" s="55">
        <f>K42</f>
        <v>5</v>
      </c>
      <c r="T175" s="63" t="s">
        <v>629</v>
      </c>
      <c r="AI175" s="63" t="s">
        <v>629</v>
      </c>
      <c r="CT175" s="63" t="s">
        <v>629</v>
      </c>
    </row>
    <row r="176">
      <c r="D176" s="72" t="str">
        <f>E46</f>
        <v>bb9</v>
      </c>
      <c r="K176" s="55" t="str">
        <f>L42</f>
        <v>a72</v>
      </c>
      <c r="T176" s="63" t="s">
        <v>629</v>
      </c>
      <c r="AI176" s="63" t="s">
        <v>629</v>
      </c>
      <c r="CT176" s="63" t="s">
        <v>629</v>
      </c>
    </row>
    <row r="177">
      <c r="D177" s="72" t="str">
        <f>F46</f>
        <v>ccc9</v>
      </c>
      <c r="K177" s="55">
        <f>M42</f>
        <v>4</v>
      </c>
      <c r="T177" s="63" t="s">
        <v>629</v>
      </c>
      <c r="AI177" s="63" t="s">
        <v>629</v>
      </c>
      <c r="CT177" s="63" t="s">
        <v>629</v>
      </c>
    </row>
    <row r="178">
      <c r="D178" s="72">
        <f>G46</f>
        <v>2</v>
      </c>
      <c r="K178" s="55">
        <f>N42</f>
        <v>9459</v>
      </c>
      <c r="T178" s="63" t="s">
        <v>629</v>
      </c>
      <c r="AI178" s="63" t="s">
        <v>629</v>
      </c>
      <c r="CT178" s="63" t="s">
        <v>629</v>
      </c>
    </row>
    <row r="179">
      <c r="D179" s="72" t="str">
        <f>D47</f>
        <v>a10</v>
      </c>
      <c r="K179" s="55">
        <f>O42</f>
        <v>2</v>
      </c>
      <c r="T179" s="63" t="s">
        <v>629</v>
      </c>
      <c r="AI179" s="63" t="s">
        <v>629</v>
      </c>
      <c r="CT179" s="63" t="s">
        <v>629</v>
      </c>
    </row>
    <row r="180">
      <c r="D180" s="72" t="str">
        <f>E47</f>
        <v>bb10</v>
      </c>
      <c r="K180" s="55">
        <f>P42</f>
        <v>22</v>
      </c>
      <c r="T180" s="63" t="s">
        <v>629</v>
      </c>
      <c r="AI180" s="63" t="s">
        <v>629</v>
      </c>
      <c r="CT180" s="63" t="s">
        <v>629</v>
      </c>
    </row>
    <row r="181">
      <c r="D181" s="72" t="str">
        <f>F47</f>
        <v>ccc10</v>
      </c>
      <c r="K181" s="55">
        <f>Q42</f>
        <v>1</v>
      </c>
      <c r="T181" s="63" t="s">
        <v>629</v>
      </c>
      <c r="AI181" s="63" t="s">
        <v>629</v>
      </c>
      <c r="CT181" s="63" t="s">
        <v>629</v>
      </c>
    </row>
    <row r="182">
      <c r="D182" s="72">
        <f>G47</f>
        <v>2</v>
      </c>
      <c r="K182" s="55">
        <f>R42</f>
        <v>2023</v>
      </c>
      <c r="T182" s="63" t="s">
        <v>629</v>
      </c>
      <c r="AI182" s="63" t="s">
        <v>629</v>
      </c>
      <c r="CT182" s="63" t="s">
        <v>629</v>
      </c>
    </row>
    <row r="183">
      <c r="D183" s="72" t="str">
        <f>D48</f>
        <v>a11</v>
      </c>
      <c r="K183" s="55">
        <f>K43</f>
        <v>6</v>
      </c>
      <c r="T183" s="63" t="s">
        <v>629</v>
      </c>
      <c r="AI183" s="63" t="s">
        <v>629</v>
      </c>
      <c r="CT183" s="63" t="s">
        <v>629</v>
      </c>
    </row>
    <row r="184">
      <c r="D184" s="72" t="str">
        <f>E48</f>
        <v>bb11</v>
      </c>
      <c r="K184" s="55" t="str">
        <f>L43</f>
        <v>a4</v>
      </c>
      <c r="T184" s="63" t="s">
        <v>629</v>
      </c>
      <c r="AI184" s="63" t="s">
        <v>629</v>
      </c>
      <c r="CT184" s="63" t="s">
        <v>629</v>
      </c>
    </row>
    <row r="185">
      <c r="D185" s="72" t="str">
        <f>F48</f>
        <v>ccc11</v>
      </c>
      <c r="K185" s="55">
        <f>M43</f>
        <v>3</v>
      </c>
      <c r="T185" s="63" t="s">
        <v>629</v>
      </c>
      <c r="AI185" s="63" t="s">
        <v>629</v>
      </c>
      <c r="CT185" s="63" t="s">
        <v>629</v>
      </c>
    </row>
    <row r="186">
      <c r="D186" s="72">
        <f>G48</f>
        <v>3</v>
      </c>
      <c r="K186" s="55">
        <f>N43</f>
        <v>7792</v>
      </c>
      <c r="T186" s="63" t="s">
        <v>629</v>
      </c>
      <c r="AI186" s="63" t="s">
        <v>629</v>
      </c>
      <c r="CT186" s="63" t="s">
        <v>629</v>
      </c>
    </row>
    <row r="187">
      <c r="D187" s="72" t="str">
        <f>D49</f>
        <v>a12</v>
      </c>
      <c r="K187" s="55">
        <f>O43</f>
        <v>22</v>
      </c>
      <c r="T187" s="63" t="s">
        <v>629</v>
      </c>
      <c r="AI187" s="63" t="s">
        <v>629</v>
      </c>
      <c r="CT187" s="63" t="s">
        <v>629</v>
      </c>
    </row>
    <row r="188">
      <c r="D188" s="72" t="str">
        <f>E49</f>
        <v>bb12</v>
      </c>
      <c r="K188" s="55">
        <f>P43</f>
        <v>14</v>
      </c>
      <c r="T188" s="63" t="s">
        <v>629</v>
      </c>
      <c r="AI188" s="63" t="s">
        <v>629</v>
      </c>
      <c r="CT188" s="63" t="s">
        <v>629</v>
      </c>
    </row>
    <row r="189">
      <c r="D189" s="72" t="str">
        <f>F49</f>
        <v>ccc12</v>
      </c>
      <c r="K189" s="55">
        <f>Q43</f>
        <v>3</v>
      </c>
      <c r="T189" s="63" t="s">
        <v>629</v>
      </c>
      <c r="AI189" s="63" t="s">
        <v>629</v>
      </c>
      <c r="CT189" s="63" t="s">
        <v>629</v>
      </c>
    </row>
    <row r="190">
      <c r="D190" s="72">
        <f>G49</f>
        <v>1</v>
      </c>
      <c r="K190" s="55">
        <f>R43</f>
        <v>2009</v>
      </c>
      <c r="T190" s="63" t="s">
        <v>629</v>
      </c>
      <c r="AI190" s="63" t="s">
        <v>629</v>
      </c>
      <c r="CT190" s="63" t="s">
        <v>629</v>
      </c>
    </row>
    <row r="191">
      <c r="D191" s="72" t="str">
        <f>D50</f>
        <v>a13</v>
      </c>
      <c r="K191" s="55">
        <f>K44</f>
        <v>7</v>
      </c>
      <c r="T191" s="63" t="s">
        <v>629</v>
      </c>
      <c r="AI191" s="63" t="s">
        <v>629</v>
      </c>
      <c r="CT191" s="63" t="s">
        <v>629</v>
      </c>
    </row>
    <row r="192">
      <c r="D192" s="72" t="str">
        <f>E50</f>
        <v>bb13</v>
      </c>
      <c r="K192" s="55" t="str">
        <f>L44</f>
        <v>a91</v>
      </c>
      <c r="T192" s="63" t="s">
        <v>629</v>
      </c>
      <c r="AI192" s="63" t="s">
        <v>629</v>
      </c>
      <c r="CT192" s="63" t="s">
        <v>629</v>
      </c>
    </row>
    <row r="193">
      <c r="D193" s="72" t="str">
        <f>F50</f>
        <v>ccc13</v>
      </c>
      <c r="K193" s="55">
        <f>M44</f>
        <v>8</v>
      </c>
      <c r="T193" s="63" t="s">
        <v>629</v>
      </c>
      <c r="AI193" s="63" t="s">
        <v>629</v>
      </c>
      <c r="CT193" s="63" t="s">
        <v>629</v>
      </c>
    </row>
    <row r="194">
      <c r="D194" s="72">
        <f>G50</f>
        <v>3</v>
      </c>
      <c r="K194" s="55">
        <f>N44</f>
        <v>4569</v>
      </c>
      <c r="T194" s="63" t="s">
        <v>629</v>
      </c>
      <c r="AI194" s="63" t="s">
        <v>629</v>
      </c>
      <c r="CT194" s="63" t="s">
        <v>629</v>
      </c>
    </row>
    <row r="195">
      <c r="D195" s="72" t="str">
        <f>D51</f>
        <v>a14</v>
      </c>
      <c r="K195" s="55">
        <f>O44</f>
        <v>19</v>
      </c>
      <c r="T195" s="63" t="s">
        <v>629</v>
      </c>
      <c r="AI195" s="63" t="s">
        <v>629</v>
      </c>
      <c r="CT195" s="63" t="s">
        <v>629</v>
      </c>
    </row>
    <row r="196">
      <c r="D196" s="72" t="str">
        <f>E51</f>
        <v>bb14</v>
      </c>
      <c r="K196" s="55">
        <f>P44</f>
        <v>17</v>
      </c>
      <c r="T196" s="63" t="s">
        <v>629</v>
      </c>
      <c r="AI196" s="63" t="s">
        <v>629</v>
      </c>
      <c r="CT196" s="63" t="s">
        <v>629</v>
      </c>
    </row>
    <row r="197">
      <c r="D197" s="72" t="str">
        <f>F51</f>
        <v>ccc14</v>
      </c>
      <c r="K197" s="55">
        <f>Q44</f>
        <v>9</v>
      </c>
      <c r="T197" s="63" t="s">
        <v>629</v>
      </c>
      <c r="AI197" s="63" t="s">
        <v>629</v>
      </c>
      <c r="CT197" s="63" t="s">
        <v>629</v>
      </c>
    </row>
    <row r="198">
      <c r="D198" s="72">
        <f>G51</f>
        <v>1</v>
      </c>
      <c r="K198" s="55">
        <f>R44</f>
        <v>2024</v>
      </c>
      <c r="T198" s="63" t="s">
        <v>629</v>
      </c>
      <c r="AI198" s="63" t="s">
        <v>629</v>
      </c>
      <c r="CT198" s="63" t="s">
        <v>629</v>
      </c>
    </row>
    <row r="199">
      <c r="D199" s="72" t="str">
        <f>D52</f>
        <v>a15</v>
      </c>
      <c r="K199" s="55">
        <f>K45</f>
        <v>8</v>
      </c>
      <c r="T199" s="63" t="s">
        <v>629</v>
      </c>
      <c r="AI199" s="63" t="s">
        <v>629</v>
      </c>
      <c r="CT199" s="63" t="s">
        <v>629</v>
      </c>
    </row>
    <row r="200">
      <c r="D200" s="72" t="str">
        <f>E52</f>
        <v>bb15</v>
      </c>
      <c r="K200" s="55" t="str">
        <f>L45</f>
        <v>a41</v>
      </c>
      <c r="T200" s="63" t="s">
        <v>629</v>
      </c>
      <c r="AI200" s="63" t="s">
        <v>629</v>
      </c>
      <c r="CT200" s="63" t="s">
        <v>629</v>
      </c>
    </row>
    <row r="201">
      <c r="D201" s="72" t="str">
        <f>F52</f>
        <v>ccc15</v>
      </c>
      <c r="K201" s="55">
        <f>M45</f>
        <v>3</v>
      </c>
      <c r="T201" s="63" t="s">
        <v>629</v>
      </c>
      <c r="AI201" s="63" t="s">
        <v>629</v>
      </c>
      <c r="CT201" s="63" t="s">
        <v>629</v>
      </c>
    </row>
    <row r="202">
      <c r="D202" s="72">
        <f>G52</f>
        <v>4</v>
      </c>
      <c r="K202" s="55">
        <f>N45</f>
        <v>3549</v>
      </c>
      <c r="T202" s="63" t="s">
        <v>629</v>
      </c>
      <c r="AI202" s="63" t="s">
        <v>629</v>
      </c>
      <c r="CT202" s="63" t="s">
        <v>629</v>
      </c>
    </row>
    <row r="203">
      <c r="D203" s="72" t="str">
        <f>D53</f>
        <v>a16</v>
      </c>
      <c r="K203" s="55">
        <f>O45</f>
        <v>12</v>
      </c>
      <c r="T203" s="63" t="s">
        <v>629</v>
      </c>
      <c r="AI203" s="63" t="s">
        <v>629</v>
      </c>
      <c r="CT203" s="63" t="s">
        <v>629</v>
      </c>
    </row>
    <row r="204">
      <c r="D204" s="72" t="str">
        <f>E53</f>
        <v>bb16</v>
      </c>
      <c r="K204" s="55">
        <f>P45</f>
        <v>6</v>
      </c>
      <c r="T204" s="63" t="s">
        <v>629</v>
      </c>
      <c r="AI204" s="63" t="s">
        <v>629</v>
      </c>
      <c r="CT204" s="63" t="s">
        <v>629</v>
      </c>
    </row>
    <row r="205">
      <c r="D205" s="72" t="str">
        <f>F53</f>
        <v>ccc16</v>
      </c>
      <c r="K205" s="55">
        <f>Q45</f>
        <v>6</v>
      </c>
      <c r="T205" s="63" t="s">
        <v>629</v>
      </c>
      <c r="AI205" s="63" t="s">
        <v>629</v>
      </c>
      <c r="CT205" s="63" t="s">
        <v>629</v>
      </c>
    </row>
    <row r="206">
      <c r="D206" s="72">
        <f>G53</f>
        <v>4</v>
      </c>
      <c r="K206" s="55">
        <f>R45</f>
        <v>2016</v>
      </c>
      <c r="T206" s="63" t="s">
        <v>629</v>
      </c>
      <c r="AI206" s="63" t="s">
        <v>629</v>
      </c>
      <c r="CT206" s="63" t="s">
        <v>629</v>
      </c>
    </row>
    <row r="207">
      <c r="D207" s="72" t="str">
        <f>D54</f>
        <v>a17</v>
      </c>
      <c r="K207" s="55">
        <f>K46</f>
        <v>9</v>
      </c>
      <c r="T207" s="63" t="s">
        <v>629</v>
      </c>
      <c r="AI207" s="63" t="s">
        <v>629</v>
      </c>
      <c r="CT207" s="63" t="s">
        <v>629</v>
      </c>
    </row>
    <row r="208">
      <c r="D208" s="72" t="str">
        <f>E54</f>
        <v>bb17</v>
      </c>
      <c r="K208" s="55" t="str">
        <f>L46</f>
        <v>a95</v>
      </c>
      <c r="T208" s="63" t="s">
        <v>629</v>
      </c>
      <c r="AI208" s="63" t="s">
        <v>629</v>
      </c>
      <c r="CT208" s="63" t="s">
        <v>629</v>
      </c>
    </row>
    <row r="209">
      <c r="D209" s="72" t="str">
        <f>F54</f>
        <v>ccc17</v>
      </c>
      <c r="K209" s="55">
        <f>M46</f>
        <v>1</v>
      </c>
      <c r="T209" s="63" t="s">
        <v>629</v>
      </c>
      <c r="AI209" s="63" t="s">
        <v>629</v>
      </c>
      <c r="CT209" s="63" t="s">
        <v>629</v>
      </c>
    </row>
    <row r="210">
      <c r="D210" s="72">
        <f>G54</f>
        <v>4</v>
      </c>
      <c r="K210" s="55">
        <f>N46</f>
        <v>4282</v>
      </c>
      <c r="T210" s="63" t="s">
        <v>629</v>
      </c>
      <c r="AI210" s="63" t="s">
        <v>629</v>
      </c>
      <c r="CT210" s="63" t="s">
        <v>629</v>
      </c>
    </row>
    <row r="211">
      <c r="D211" s="72" t="str">
        <f>D55</f>
        <v>a18</v>
      </c>
      <c r="K211" s="55">
        <f>O46</f>
        <v>13</v>
      </c>
      <c r="T211" s="63" t="s">
        <v>629</v>
      </c>
      <c r="AI211" s="63" t="s">
        <v>629</v>
      </c>
      <c r="CT211" s="63" t="s">
        <v>629</v>
      </c>
    </row>
    <row r="212">
      <c r="D212" s="72" t="str">
        <f>E55</f>
        <v>bb18</v>
      </c>
      <c r="K212" s="55">
        <f>P46</f>
        <v>4</v>
      </c>
      <c r="T212" s="63" t="s">
        <v>629</v>
      </c>
      <c r="AI212" s="63" t="s">
        <v>629</v>
      </c>
      <c r="CT212" s="63" t="s">
        <v>629</v>
      </c>
    </row>
    <row r="213">
      <c r="D213" s="72" t="str">
        <f>F55</f>
        <v>ccc18</v>
      </c>
      <c r="K213" s="55">
        <f>Q46</f>
        <v>4</v>
      </c>
      <c r="T213" s="63" t="s">
        <v>629</v>
      </c>
      <c r="AI213" s="63" t="s">
        <v>629</v>
      </c>
      <c r="CT213" s="63" t="s">
        <v>629</v>
      </c>
    </row>
    <row r="214">
      <c r="D214" s="72">
        <f>G55</f>
        <v>4</v>
      </c>
      <c r="K214" s="55">
        <f>R46</f>
        <v>2020</v>
      </c>
      <c r="T214" s="63" t="s">
        <v>629</v>
      </c>
      <c r="AI214" s="63" t="s">
        <v>629</v>
      </c>
      <c r="CT214" s="63" t="s">
        <v>629</v>
      </c>
    </row>
    <row r="215">
      <c r="D215" s="72" t="str">
        <f>D56</f>
        <v>a19</v>
      </c>
      <c r="K215" s="55">
        <f>K47</f>
        <v>10</v>
      </c>
      <c r="T215" s="63" t="s">
        <v>629</v>
      </c>
      <c r="AI215" s="63" t="s">
        <v>629</v>
      </c>
      <c r="CT215" s="63" t="s">
        <v>629</v>
      </c>
    </row>
    <row r="216">
      <c r="D216" s="72" t="str">
        <f>E56</f>
        <v>bb19</v>
      </c>
      <c r="K216" s="55" t="str">
        <f>L47</f>
        <v>a40</v>
      </c>
      <c r="T216" s="63" t="s">
        <v>629</v>
      </c>
      <c r="AI216" s="63" t="s">
        <v>629</v>
      </c>
      <c r="CT216" s="63" t="s">
        <v>629</v>
      </c>
    </row>
    <row r="217">
      <c r="D217" s="72" t="str">
        <f>F56</f>
        <v>ccc19</v>
      </c>
      <c r="K217" s="55">
        <f>M47</f>
        <v>5</v>
      </c>
      <c r="T217" s="63" t="s">
        <v>629</v>
      </c>
      <c r="AI217" s="63" t="s">
        <v>629</v>
      </c>
      <c r="CT217" s="63" t="s">
        <v>629</v>
      </c>
    </row>
    <row r="218">
      <c r="D218" s="72">
        <f>G56</f>
        <v>2</v>
      </c>
      <c r="K218" s="55">
        <f>N47</f>
        <v>3722</v>
      </c>
      <c r="T218" s="63" t="s">
        <v>629</v>
      </c>
      <c r="AI218" s="63" t="s">
        <v>629</v>
      </c>
      <c r="CT218" s="63" t="s">
        <v>629</v>
      </c>
    </row>
    <row r="219">
      <c r="D219" s="72" t="str">
        <f>D57</f>
        <v>a20</v>
      </c>
      <c r="K219" s="55">
        <f>O47</f>
        <v>1</v>
      </c>
      <c r="T219" s="63" t="s">
        <v>629</v>
      </c>
      <c r="AI219" s="63" t="s">
        <v>629</v>
      </c>
      <c r="CT219" s="63" t="s">
        <v>629</v>
      </c>
    </row>
    <row r="220">
      <c r="D220" s="72" t="str">
        <f>E57</f>
        <v>bb20</v>
      </c>
      <c r="K220" s="55">
        <f>P47</f>
        <v>5</v>
      </c>
      <c r="T220" s="63" t="s">
        <v>629</v>
      </c>
      <c r="AI220" s="63" t="s">
        <v>629</v>
      </c>
      <c r="CT220" s="63" t="s">
        <v>629</v>
      </c>
    </row>
    <row r="221">
      <c r="D221" s="72" t="str">
        <f>F57</f>
        <v>ccc20</v>
      </c>
      <c r="K221" s="55">
        <f>Q47</f>
        <v>6</v>
      </c>
      <c r="T221" s="63" t="s">
        <v>629</v>
      </c>
      <c r="AI221" s="63" t="s">
        <v>629</v>
      </c>
      <c r="CT221" s="63" t="s">
        <v>629</v>
      </c>
    </row>
    <row r="222">
      <c r="D222" s="72">
        <f>G57</f>
        <v>2</v>
      </c>
      <c r="K222" s="55">
        <f>R47</f>
        <v>2014</v>
      </c>
      <c r="T222" s="63" t="s">
        <v>629</v>
      </c>
      <c r="AI222" s="63" t="s">
        <v>629</v>
      </c>
      <c r="CT222" s="63" t="s">
        <v>629</v>
      </c>
    </row>
    <row r="223">
      <c r="D223" s="72" t="str">
        <f>D58</f>
        <v>a21</v>
      </c>
      <c r="K223" s="55">
        <f>K48</f>
        <v>11</v>
      </c>
      <c r="T223" s="63" t="s">
        <v>629</v>
      </c>
      <c r="AI223" s="63" t="s">
        <v>629</v>
      </c>
      <c r="CT223" s="63" t="s">
        <v>629</v>
      </c>
    </row>
    <row r="224">
      <c r="D224" s="72" t="str">
        <f>E58</f>
        <v>bb21</v>
      </c>
      <c r="K224" s="55" t="str">
        <f>L48</f>
        <v>a15</v>
      </c>
      <c r="T224" s="63" t="s">
        <v>629</v>
      </c>
      <c r="AI224" s="63" t="s">
        <v>629</v>
      </c>
      <c r="CT224" s="63" t="s">
        <v>629</v>
      </c>
    </row>
    <row r="225">
      <c r="D225" s="72" t="str">
        <f>F58</f>
        <v>ccc21</v>
      </c>
      <c r="K225" s="55">
        <f>M48</f>
        <v>6</v>
      </c>
      <c r="T225" s="63" t="s">
        <v>629</v>
      </c>
      <c r="AI225" s="63" t="s">
        <v>629</v>
      </c>
      <c r="CT225" s="63" t="s">
        <v>629</v>
      </c>
    </row>
    <row r="226">
      <c r="D226" s="72">
        <f>G58</f>
        <v>1</v>
      </c>
      <c r="K226" s="55">
        <f>N48</f>
        <v>2691</v>
      </c>
      <c r="T226" s="63" t="s">
        <v>629</v>
      </c>
      <c r="AI226" s="63" t="s">
        <v>629</v>
      </c>
      <c r="CT226" s="63" t="s">
        <v>629</v>
      </c>
    </row>
    <row r="227">
      <c r="D227" s="72" t="str">
        <f>D59</f>
        <v>a22</v>
      </c>
      <c r="K227" s="55">
        <f>O48</f>
        <v>6</v>
      </c>
      <c r="T227" s="63" t="s">
        <v>629</v>
      </c>
      <c r="AI227" s="63" t="s">
        <v>629</v>
      </c>
      <c r="CT227" s="63" t="s">
        <v>629</v>
      </c>
    </row>
    <row r="228">
      <c r="D228" s="72" t="str">
        <f>E59</f>
        <v>bb22</v>
      </c>
      <c r="K228" s="55">
        <f>P48</f>
        <v>4</v>
      </c>
      <c r="T228" s="63" t="s">
        <v>629</v>
      </c>
      <c r="AI228" s="63" t="s">
        <v>629</v>
      </c>
      <c r="CT228" s="63" t="s">
        <v>629</v>
      </c>
    </row>
    <row r="229">
      <c r="D229" s="72" t="str">
        <f>F59</f>
        <v>ccc22</v>
      </c>
      <c r="K229" s="55">
        <f>Q48</f>
        <v>10</v>
      </c>
      <c r="T229" s="63" t="s">
        <v>629</v>
      </c>
      <c r="AI229" s="63" t="s">
        <v>629</v>
      </c>
      <c r="CT229" s="63" t="s">
        <v>629</v>
      </c>
    </row>
    <row r="230">
      <c r="D230" s="72">
        <f>G59</f>
        <v>3</v>
      </c>
      <c r="K230" s="55">
        <f>R48</f>
        <v>2001</v>
      </c>
      <c r="T230" s="63" t="s">
        <v>629</v>
      </c>
      <c r="AI230" s="63" t="s">
        <v>629</v>
      </c>
      <c r="CT230" s="63" t="s">
        <v>629</v>
      </c>
    </row>
    <row r="231">
      <c r="D231" s="72" t="str">
        <f>D60</f>
        <v>a23</v>
      </c>
      <c r="K231" s="55">
        <f>K49</f>
        <v>12</v>
      </c>
      <c r="T231" s="63" t="s">
        <v>629</v>
      </c>
      <c r="AI231" s="63" t="s">
        <v>629</v>
      </c>
      <c r="CT231" s="63" t="s">
        <v>629</v>
      </c>
    </row>
    <row r="232">
      <c r="D232" s="72" t="str">
        <f>E60</f>
        <v>bb23</v>
      </c>
      <c r="K232" s="55" t="str">
        <f>L49</f>
        <v>a86</v>
      </c>
      <c r="T232" s="63" t="s">
        <v>629</v>
      </c>
      <c r="AI232" s="63" t="s">
        <v>629</v>
      </c>
      <c r="CT232" s="63" t="s">
        <v>629</v>
      </c>
    </row>
    <row r="233">
      <c r="D233" s="72" t="str">
        <f>F60</f>
        <v>ccc23</v>
      </c>
      <c r="K233" s="55">
        <f>M49</f>
        <v>2</v>
      </c>
      <c r="T233" s="63" t="s">
        <v>629</v>
      </c>
      <c r="AI233" s="63" t="s">
        <v>629</v>
      </c>
      <c r="CT233" s="63" t="s">
        <v>629</v>
      </c>
    </row>
    <row r="234">
      <c r="D234" s="72">
        <f>G60</f>
        <v>3</v>
      </c>
      <c r="K234" s="55">
        <f>N49</f>
        <v>9831</v>
      </c>
      <c r="T234" s="63" t="s">
        <v>629</v>
      </c>
      <c r="AI234" s="63" t="s">
        <v>629</v>
      </c>
      <c r="CT234" s="63" t="s">
        <v>629</v>
      </c>
    </row>
    <row r="235">
      <c r="D235" s="72" t="str">
        <f>D61</f>
        <v>a24</v>
      </c>
      <c r="K235" s="55">
        <f>O49</f>
        <v>17</v>
      </c>
      <c r="T235" s="63" t="s">
        <v>629</v>
      </c>
      <c r="AI235" s="63" t="s">
        <v>629</v>
      </c>
      <c r="CT235" s="63" t="s">
        <v>629</v>
      </c>
    </row>
    <row r="236">
      <c r="D236" s="72" t="str">
        <f>E61</f>
        <v>bb24</v>
      </c>
      <c r="K236" s="55">
        <f>P49</f>
        <v>31</v>
      </c>
      <c r="T236" s="63" t="s">
        <v>629</v>
      </c>
      <c r="AI236" s="63" t="s">
        <v>629</v>
      </c>
      <c r="CT236" s="63" t="s">
        <v>629</v>
      </c>
    </row>
    <row r="237">
      <c r="D237" s="72" t="str">
        <f>F61</f>
        <v>ccc24</v>
      </c>
      <c r="K237" s="55">
        <f>Q49</f>
        <v>4</v>
      </c>
      <c r="T237" s="63" t="s">
        <v>629</v>
      </c>
      <c r="AI237" s="63" t="s">
        <v>629</v>
      </c>
      <c r="CT237" s="63" t="s">
        <v>629</v>
      </c>
    </row>
    <row r="238">
      <c r="D238" s="72">
        <f>G61</f>
        <v>3</v>
      </c>
      <c r="K238" s="55">
        <f>R49</f>
        <v>2022</v>
      </c>
      <c r="T238" s="63" t="s">
        <v>629</v>
      </c>
      <c r="AI238" s="63" t="s">
        <v>629</v>
      </c>
      <c r="CT238" s="63" t="s">
        <v>629</v>
      </c>
    </row>
    <row r="239">
      <c r="D239" s="72" t="str">
        <f>D62</f>
        <v>a25</v>
      </c>
      <c r="K239" s="55">
        <f>K50</f>
        <v>13</v>
      </c>
      <c r="T239" s="63" t="s">
        <v>629</v>
      </c>
      <c r="AI239" s="63" t="s">
        <v>629</v>
      </c>
      <c r="CT239" s="63" t="s">
        <v>629</v>
      </c>
    </row>
    <row r="240">
      <c r="D240" s="72" t="str">
        <f>E62</f>
        <v>bb25</v>
      </c>
      <c r="K240" s="55" t="str">
        <f>L50</f>
        <v>a47</v>
      </c>
      <c r="T240" s="63" t="s">
        <v>629</v>
      </c>
      <c r="AI240" s="63" t="s">
        <v>629</v>
      </c>
      <c r="CT240" s="63" t="s">
        <v>629</v>
      </c>
    </row>
    <row r="241">
      <c r="D241" s="72" t="str">
        <f>F62</f>
        <v>ccc25</v>
      </c>
      <c r="K241" s="55">
        <f>M50</f>
        <v>6</v>
      </c>
      <c r="T241" s="63" t="s">
        <v>629</v>
      </c>
      <c r="AI241" s="63" t="s">
        <v>629</v>
      </c>
      <c r="CT241" s="63" t="s">
        <v>629</v>
      </c>
    </row>
    <row r="242">
      <c r="D242" s="72">
        <f>G62</f>
        <v>1</v>
      </c>
      <c r="K242" s="55">
        <f>N50</f>
        <v>9480</v>
      </c>
      <c r="T242" s="63" t="s">
        <v>629</v>
      </c>
      <c r="AI242" s="63" t="s">
        <v>629</v>
      </c>
      <c r="CT242" s="63" t="s">
        <v>629</v>
      </c>
    </row>
    <row r="243">
      <c r="D243" s="72" t="str">
        <f>D63</f>
        <v>a26</v>
      </c>
      <c r="K243" s="55">
        <f>O50</f>
        <v>24</v>
      </c>
      <c r="T243" s="63" t="s">
        <v>629</v>
      </c>
      <c r="AI243" s="63" t="s">
        <v>629</v>
      </c>
      <c r="CT243" s="63" t="s">
        <v>629</v>
      </c>
    </row>
    <row r="244">
      <c r="D244" s="72" t="str">
        <f>E63</f>
        <v>bb26</v>
      </c>
      <c r="K244" s="55">
        <f>P50</f>
        <v>5</v>
      </c>
      <c r="T244" s="63" t="s">
        <v>629</v>
      </c>
      <c r="AI244" s="63" t="s">
        <v>629</v>
      </c>
      <c r="CT244" s="63" t="s">
        <v>629</v>
      </c>
    </row>
    <row r="245">
      <c r="D245" s="72" t="str">
        <f>F63</f>
        <v>ccc26</v>
      </c>
      <c r="K245" s="55">
        <f>Q50</f>
        <v>6</v>
      </c>
      <c r="T245" s="63" t="s">
        <v>629</v>
      </c>
      <c r="AI245" s="63" t="s">
        <v>629</v>
      </c>
      <c r="CT245" s="63" t="s">
        <v>629</v>
      </c>
    </row>
    <row r="246">
      <c r="D246" s="72">
        <f>G63</f>
        <v>1</v>
      </c>
      <c r="K246" s="55">
        <f>R50</f>
        <v>2006</v>
      </c>
      <c r="T246" s="63" t="s">
        <v>629</v>
      </c>
      <c r="AI246" s="63" t="s">
        <v>629</v>
      </c>
      <c r="CT246" s="63" t="s">
        <v>629</v>
      </c>
    </row>
    <row r="247">
      <c r="D247" s="72" t="str">
        <f>D64</f>
        <v>a27</v>
      </c>
      <c r="K247" s="55">
        <f>K51</f>
        <v>14</v>
      </c>
      <c r="T247" s="63" t="s">
        <v>629</v>
      </c>
      <c r="AI247" s="63" t="s">
        <v>629</v>
      </c>
      <c r="CT247" s="63" t="s">
        <v>629</v>
      </c>
    </row>
    <row r="248">
      <c r="D248" s="72" t="str">
        <f>E64</f>
        <v>bb27</v>
      </c>
      <c r="K248" s="55" t="str">
        <f>L51</f>
        <v>a5</v>
      </c>
      <c r="T248" s="63" t="s">
        <v>629</v>
      </c>
      <c r="AI248" s="63" t="s">
        <v>629</v>
      </c>
      <c r="CT248" s="63" t="s">
        <v>629</v>
      </c>
    </row>
    <row r="249">
      <c r="D249" s="72" t="str">
        <f>F64</f>
        <v>ccc27</v>
      </c>
      <c r="K249" s="55">
        <f>M51</f>
        <v>8</v>
      </c>
      <c r="T249" s="63" t="s">
        <v>629</v>
      </c>
      <c r="AI249" s="63" t="s">
        <v>629</v>
      </c>
      <c r="CT249" s="63" t="s">
        <v>629</v>
      </c>
    </row>
    <row r="250">
      <c r="D250" s="72">
        <f>G64</f>
        <v>1</v>
      </c>
      <c r="K250" s="55">
        <f>N51</f>
        <v>1253</v>
      </c>
      <c r="T250" s="63" t="s">
        <v>629</v>
      </c>
      <c r="AI250" s="63" t="s">
        <v>629</v>
      </c>
      <c r="CT250" s="63" t="s">
        <v>629</v>
      </c>
    </row>
    <row r="251">
      <c r="D251" s="72" t="str">
        <f>D65</f>
        <v>a28</v>
      </c>
      <c r="K251" s="55">
        <f>O51</f>
        <v>23</v>
      </c>
      <c r="T251" s="63" t="s">
        <v>629</v>
      </c>
      <c r="AI251" s="63" t="s">
        <v>629</v>
      </c>
      <c r="CT251" s="63" t="s">
        <v>629</v>
      </c>
    </row>
    <row r="252">
      <c r="D252" s="72" t="str">
        <f>E65</f>
        <v>bb28</v>
      </c>
      <c r="K252" s="55">
        <f>P51</f>
        <v>10</v>
      </c>
      <c r="T252" s="63" t="s">
        <v>629</v>
      </c>
      <c r="AI252" s="63" t="s">
        <v>629</v>
      </c>
      <c r="CT252" s="63" t="s">
        <v>629</v>
      </c>
    </row>
    <row r="253">
      <c r="D253" s="72" t="str">
        <f>F65</f>
        <v>ccc28</v>
      </c>
      <c r="K253" s="55">
        <f>Q51</f>
        <v>12</v>
      </c>
      <c r="T253" s="63" t="s">
        <v>629</v>
      </c>
      <c r="AI253" s="63" t="s">
        <v>629</v>
      </c>
      <c r="CT253" s="63" t="s">
        <v>629</v>
      </c>
    </row>
    <row r="254">
      <c r="D254" s="72">
        <f>G65</f>
        <v>3</v>
      </c>
      <c r="K254" s="55">
        <f>R51</f>
        <v>2019</v>
      </c>
      <c r="T254" s="63" t="s">
        <v>629</v>
      </c>
      <c r="AI254" s="63" t="s">
        <v>629</v>
      </c>
      <c r="CT254" s="63" t="s">
        <v>629</v>
      </c>
    </row>
    <row r="255">
      <c r="D255" s="72" t="str">
        <f>D66</f>
        <v>a29</v>
      </c>
      <c r="K255" s="55">
        <f>K52</f>
        <v>15</v>
      </c>
      <c r="T255" s="63" t="s">
        <v>629</v>
      </c>
      <c r="AI255" s="63" t="s">
        <v>629</v>
      </c>
      <c r="CT255" s="63" t="s">
        <v>629</v>
      </c>
    </row>
    <row r="256">
      <c r="D256" s="72" t="str">
        <f>E66</f>
        <v>bb29</v>
      </c>
      <c r="K256" s="55" t="str">
        <f>L52</f>
        <v>a21</v>
      </c>
      <c r="T256" s="63" t="s">
        <v>629</v>
      </c>
      <c r="AI256" s="63" t="s">
        <v>629</v>
      </c>
      <c r="CT256" s="63" t="s">
        <v>629</v>
      </c>
    </row>
    <row r="257">
      <c r="D257" s="72" t="str">
        <f>F66</f>
        <v>ccc29</v>
      </c>
      <c r="K257" s="55">
        <f>M52</f>
        <v>10</v>
      </c>
      <c r="T257" s="63" t="s">
        <v>629</v>
      </c>
      <c r="AI257" s="63" t="s">
        <v>629</v>
      </c>
      <c r="CT257" s="63" t="s">
        <v>629</v>
      </c>
    </row>
    <row r="258">
      <c r="D258" s="72">
        <f>G66</f>
        <v>3</v>
      </c>
      <c r="K258" s="55">
        <f>N52</f>
        <v>5679</v>
      </c>
      <c r="T258" s="63" t="s">
        <v>629</v>
      </c>
      <c r="AI258" s="63" t="s">
        <v>629</v>
      </c>
      <c r="CT258" s="63" t="s">
        <v>629</v>
      </c>
    </row>
    <row r="259">
      <c r="D259" s="72" t="str">
        <f>D67</f>
        <v>a30</v>
      </c>
      <c r="K259" s="55">
        <f>O52</f>
        <v>20</v>
      </c>
      <c r="T259" s="63" t="s">
        <v>629</v>
      </c>
      <c r="AI259" s="63" t="s">
        <v>629</v>
      </c>
      <c r="CT259" s="63" t="s">
        <v>629</v>
      </c>
    </row>
    <row r="260">
      <c r="D260" s="72" t="str">
        <f>E67</f>
        <v>bb30</v>
      </c>
      <c r="K260" s="55">
        <f>P52</f>
        <v>31</v>
      </c>
      <c r="T260" s="63" t="s">
        <v>629</v>
      </c>
      <c r="AI260" s="63" t="s">
        <v>629</v>
      </c>
      <c r="CT260" s="63" t="s">
        <v>629</v>
      </c>
    </row>
    <row r="261">
      <c r="D261" s="72" t="str">
        <f>F67</f>
        <v>ccc30</v>
      </c>
      <c r="K261" s="55">
        <f>Q52</f>
        <v>7</v>
      </c>
      <c r="T261" s="63" t="s">
        <v>629</v>
      </c>
      <c r="AI261" s="63" t="s">
        <v>629</v>
      </c>
      <c r="CT261" s="63" t="s">
        <v>629</v>
      </c>
    </row>
    <row r="262">
      <c r="D262" s="72">
        <f>G67</f>
        <v>2</v>
      </c>
      <c r="K262" s="55">
        <f>R52</f>
        <v>2020</v>
      </c>
      <c r="T262" s="63" t="s">
        <v>629</v>
      </c>
      <c r="AI262" s="63" t="s">
        <v>629</v>
      </c>
      <c r="CT262" s="63" t="s">
        <v>629</v>
      </c>
    </row>
    <row r="263">
      <c r="D263" s="72" t="str">
        <f>D68</f>
        <v>a31</v>
      </c>
      <c r="K263" s="55">
        <f>K53</f>
        <v>16</v>
      </c>
      <c r="T263" s="63" t="s">
        <v>629</v>
      </c>
      <c r="AI263" s="63" t="s">
        <v>629</v>
      </c>
      <c r="CT263" s="63" t="s">
        <v>629</v>
      </c>
    </row>
    <row r="264">
      <c r="D264" s="72" t="str">
        <f>E68</f>
        <v>bb31</v>
      </c>
      <c r="K264" s="55" t="str">
        <f>L53</f>
        <v>a61</v>
      </c>
      <c r="T264" s="63" t="s">
        <v>629</v>
      </c>
      <c r="AI264" s="63" t="s">
        <v>629</v>
      </c>
      <c r="CT264" s="63" t="s">
        <v>629</v>
      </c>
    </row>
    <row r="265">
      <c r="D265" s="72" t="str">
        <f>F68</f>
        <v>ccc31</v>
      </c>
      <c r="K265" s="55">
        <f>M53</f>
        <v>10</v>
      </c>
      <c r="T265" s="63" t="s">
        <v>629</v>
      </c>
      <c r="AI265" s="63" t="s">
        <v>629</v>
      </c>
      <c r="CT265" s="63" t="s">
        <v>629</v>
      </c>
    </row>
    <row r="266">
      <c r="D266" s="72">
        <f>G68</f>
        <v>4</v>
      </c>
      <c r="K266" s="55">
        <f>N53</f>
        <v>6951</v>
      </c>
      <c r="T266" s="63" t="s">
        <v>629</v>
      </c>
      <c r="AI266" s="63" t="s">
        <v>629</v>
      </c>
      <c r="CT266" s="63" t="s">
        <v>629</v>
      </c>
    </row>
    <row r="267">
      <c r="D267" s="72" t="str">
        <f>D69</f>
        <v>a32</v>
      </c>
      <c r="K267" s="55">
        <f>O53</f>
        <v>20</v>
      </c>
      <c r="T267" s="63" t="s">
        <v>629</v>
      </c>
      <c r="AI267" s="63" t="s">
        <v>629</v>
      </c>
      <c r="CT267" s="63" t="s">
        <v>629</v>
      </c>
    </row>
    <row r="268">
      <c r="D268" s="72" t="str">
        <f>E69</f>
        <v>bb32</v>
      </c>
      <c r="K268" s="55">
        <f>P53</f>
        <v>19</v>
      </c>
      <c r="T268" s="63" t="s">
        <v>629</v>
      </c>
      <c r="AI268" s="63" t="s">
        <v>629</v>
      </c>
      <c r="CT268" s="63" t="s">
        <v>629</v>
      </c>
    </row>
    <row r="269">
      <c r="D269" s="72" t="str">
        <f>F69</f>
        <v>ccc32</v>
      </c>
      <c r="K269" s="55">
        <f>Q53</f>
        <v>9</v>
      </c>
      <c r="T269" s="63" t="s">
        <v>629</v>
      </c>
      <c r="AI269" s="63" t="s">
        <v>629</v>
      </c>
      <c r="CT269" s="63" t="s">
        <v>629</v>
      </c>
    </row>
    <row r="270">
      <c r="D270" s="72">
        <f>G69</f>
        <v>1</v>
      </c>
      <c r="K270" s="55">
        <f>R53</f>
        <v>2022</v>
      </c>
      <c r="T270" s="63" t="s">
        <v>629</v>
      </c>
      <c r="AI270" s="63" t="s">
        <v>629</v>
      </c>
      <c r="CT270" s="63" t="s">
        <v>629</v>
      </c>
    </row>
    <row r="271">
      <c r="D271" s="72" t="str">
        <f>D70</f>
        <v>a33</v>
      </c>
      <c r="K271" s="55">
        <f>K54</f>
        <v>17</v>
      </c>
      <c r="T271" s="63" t="s">
        <v>629</v>
      </c>
      <c r="AI271" s="63" t="s">
        <v>629</v>
      </c>
      <c r="CT271" s="63" t="s">
        <v>629</v>
      </c>
    </row>
    <row r="272">
      <c r="D272" s="72" t="str">
        <f>E70</f>
        <v>bb33</v>
      </c>
      <c r="K272" s="55" t="str">
        <f>L54</f>
        <v>a20</v>
      </c>
      <c r="T272" s="63" t="s">
        <v>629</v>
      </c>
      <c r="AI272" s="63" t="s">
        <v>629</v>
      </c>
      <c r="CT272" s="63" t="s">
        <v>629</v>
      </c>
    </row>
    <row r="273">
      <c r="D273" s="72" t="str">
        <f>F70</f>
        <v>ccc33</v>
      </c>
      <c r="K273" s="55">
        <f>M54</f>
        <v>1</v>
      </c>
      <c r="T273" s="63" t="s">
        <v>629</v>
      </c>
      <c r="AI273" s="63" t="s">
        <v>629</v>
      </c>
      <c r="CT273" s="63" t="s">
        <v>629</v>
      </c>
    </row>
    <row r="274">
      <c r="D274" s="72">
        <f>G70</f>
        <v>3</v>
      </c>
      <c r="K274" s="55">
        <f>N54</f>
        <v>3319</v>
      </c>
      <c r="T274" s="63" t="s">
        <v>629</v>
      </c>
      <c r="AI274" s="63" t="s">
        <v>629</v>
      </c>
      <c r="CT274" s="63" t="s">
        <v>629</v>
      </c>
    </row>
    <row r="275">
      <c r="D275" s="72" t="str">
        <f>D71</f>
        <v>a34</v>
      </c>
      <c r="K275" s="55">
        <f>O54</f>
        <v>12</v>
      </c>
      <c r="T275" s="63" t="s">
        <v>629</v>
      </c>
      <c r="AI275" s="63" t="s">
        <v>629</v>
      </c>
      <c r="CT275" s="63" t="s">
        <v>629</v>
      </c>
    </row>
    <row r="276">
      <c r="D276" s="72" t="str">
        <f>E71</f>
        <v>bb34</v>
      </c>
      <c r="K276" s="55">
        <f>P54</f>
        <v>29</v>
      </c>
      <c r="T276" s="63" t="s">
        <v>629</v>
      </c>
      <c r="AI276" s="63" t="s">
        <v>629</v>
      </c>
      <c r="CT276" s="63" t="s">
        <v>629</v>
      </c>
    </row>
    <row r="277">
      <c r="D277" s="72" t="str">
        <f>F71</f>
        <v>ccc34</v>
      </c>
      <c r="K277" s="55">
        <f>Q54</f>
        <v>11</v>
      </c>
      <c r="T277" s="63" t="s">
        <v>629</v>
      </c>
      <c r="AI277" s="63" t="s">
        <v>629</v>
      </c>
      <c r="CT277" s="63" t="s">
        <v>629</v>
      </c>
    </row>
    <row r="278">
      <c r="D278" s="72">
        <f>G71</f>
        <v>2</v>
      </c>
      <c r="K278" s="55">
        <f>R54</f>
        <v>2002</v>
      </c>
      <c r="T278" s="63" t="s">
        <v>629</v>
      </c>
      <c r="AI278" s="63" t="s">
        <v>629</v>
      </c>
      <c r="CT278" s="63" t="s">
        <v>629</v>
      </c>
    </row>
    <row r="279">
      <c r="D279" s="72" t="str">
        <f>D72</f>
        <v>a35</v>
      </c>
      <c r="K279" s="55">
        <f>K55</f>
        <v>18</v>
      </c>
      <c r="T279" s="63" t="s">
        <v>629</v>
      </c>
      <c r="AI279" s="63" t="s">
        <v>629</v>
      </c>
      <c r="CT279" s="63" t="s">
        <v>629</v>
      </c>
    </row>
    <row r="280">
      <c r="D280" s="72" t="str">
        <f>E72</f>
        <v>bb35</v>
      </c>
      <c r="K280" s="55" t="str">
        <f>L55</f>
        <v>a61</v>
      </c>
      <c r="T280" s="63" t="s">
        <v>629</v>
      </c>
      <c r="AI280" s="63" t="s">
        <v>629</v>
      </c>
      <c r="CT280" s="63" t="s">
        <v>629</v>
      </c>
    </row>
    <row r="281">
      <c r="D281" s="72" t="str">
        <f>F72</f>
        <v>ccc35</v>
      </c>
      <c r="K281" s="55">
        <f>M55</f>
        <v>2</v>
      </c>
      <c r="T281" s="63" t="s">
        <v>629</v>
      </c>
      <c r="AI281" s="63" t="s">
        <v>629</v>
      </c>
      <c r="CT281" s="63" t="s">
        <v>629</v>
      </c>
    </row>
    <row r="282">
      <c r="D282" s="72">
        <f>G72</f>
        <v>4</v>
      </c>
      <c r="K282" s="55">
        <f>N55</f>
        <v>2554</v>
      </c>
      <c r="T282" s="63" t="s">
        <v>629</v>
      </c>
      <c r="AI282" s="63" t="s">
        <v>629</v>
      </c>
      <c r="CT282" s="63" t="s">
        <v>629</v>
      </c>
    </row>
    <row r="283">
      <c r="D283" s="72" t="str">
        <f>D73</f>
        <v>a36</v>
      </c>
      <c r="K283" s="55">
        <f>O55</f>
        <v>6</v>
      </c>
      <c r="T283" s="63" t="s">
        <v>629</v>
      </c>
      <c r="AI283" s="63" t="s">
        <v>629</v>
      </c>
      <c r="CT283" s="63" t="s">
        <v>629</v>
      </c>
    </row>
    <row r="284">
      <c r="D284" s="72" t="str">
        <f>E73</f>
        <v>bb36</v>
      </c>
      <c r="K284" s="55">
        <f>P55</f>
        <v>28</v>
      </c>
      <c r="T284" s="63" t="s">
        <v>629</v>
      </c>
      <c r="AI284" s="63" t="s">
        <v>629</v>
      </c>
      <c r="CT284" s="63" t="s">
        <v>629</v>
      </c>
    </row>
    <row r="285">
      <c r="D285" s="72" t="str">
        <f>F73</f>
        <v>ccc36</v>
      </c>
      <c r="K285" s="55">
        <f>Q55</f>
        <v>11</v>
      </c>
      <c r="T285" s="63" t="s">
        <v>629</v>
      </c>
      <c r="AI285" s="63" t="s">
        <v>629</v>
      </c>
      <c r="CT285" s="63" t="s">
        <v>629</v>
      </c>
    </row>
    <row r="286">
      <c r="D286" s="72">
        <f>G73</f>
        <v>2</v>
      </c>
      <c r="K286" s="55">
        <f>R55</f>
        <v>2016</v>
      </c>
      <c r="T286" s="63" t="s">
        <v>629</v>
      </c>
      <c r="AI286" s="63" t="s">
        <v>629</v>
      </c>
      <c r="CT286" s="63" t="s">
        <v>629</v>
      </c>
    </row>
    <row r="287">
      <c r="D287" s="72" t="str">
        <f>D74</f>
        <v>a37</v>
      </c>
      <c r="K287" s="55">
        <f>K56</f>
        <v>19</v>
      </c>
      <c r="T287" s="63" t="s">
        <v>629</v>
      </c>
      <c r="AI287" s="63" t="s">
        <v>629</v>
      </c>
      <c r="CT287" s="63" t="s">
        <v>629</v>
      </c>
    </row>
    <row r="288">
      <c r="D288" s="72" t="str">
        <f>E74</f>
        <v>bb37</v>
      </c>
      <c r="K288" s="55" t="str">
        <f>L56</f>
        <v>a70</v>
      </c>
      <c r="T288" s="63" t="s">
        <v>629</v>
      </c>
      <c r="AI288" s="63" t="s">
        <v>629</v>
      </c>
      <c r="CT288" s="63" t="s">
        <v>629</v>
      </c>
    </row>
    <row r="289">
      <c r="D289" s="72" t="str">
        <f>F74</f>
        <v>ccc37</v>
      </c>
      <c r="K289" s="55">
        <f>M56</f>
        <v>5</v>
      </c>
      <c r="T289" s="63" t="s">
        <v>629</v>
      </c>
      <c r="AI289" s="63" t="s">
        <v>629</v>
      </c>
      <c r="CT289" s="63" t="s">
        <v>629</v>
      </c>
    </row>
    <row r="290">
      <c r="D290" s="72">
        <f>G74</f>
        <v>1</v>
      </c>
      <c r="K290" s="55">
        <f>N56</f>
        <v>7233</v>
      </c>
      <c r="T290" s="63" t="s">
        <v>629</v>
      </c>
      <c r="AI290" s="63" t="s">
        <v>629</v>
      </c>
      <c r="CT290" s="63" t="s">
        <v>629</v>
      </c>
    </row>
    <row r="291">
      <c r="D291" s="72" t="str">
        <f>D75</f>
        <v>a38</v>
      </c>
      <c r="K291" s="55">
        <f>O56</f>
        <v>19</v>
      </c>
      <c r="T291" s="63" t="s">
        <v>629</v>
      </c>
      <c r="AI291" s="63" t="s">
        <v>629</v>
      </c>
      <c r="CT291" s="63" t="s">
        <v>629</v>
      </c>
    </row>
    <row r="292">
      <c r="D292" s="72" t="str">
        <f>E75</f>
        <v>bb38</v>
      </c>
      <c r="K292" s="55">
        <f>P56</f>
        <v>22</v>
      </c>
      <c r="T292" s="63" t="s">
        <v>629</v>
      </c>
      <c r="AI292" s="63" t="s">
        <v>629</v>
      </c>
      <c r="CT292" s="63" t="s">
        <v>629</v>
      </c>
    </row>
    <row r="293">
      <c r="D293" s="72" t="str">
        <f>F75</f>
        <v>ccc38</v>
      </c>
      <c r="K293" s="55">
        <f>Q56</f>
        <v>1</v>
      </c>
      <c r="T293" s="63" t="s">
        <v>629</v>
      </c>
      <c r="AI293" s="63" t="s">
        <v>629</v>
      </c>
      <c r="CT293" s="63" t="s">
        <v>629</v>
      </c>
    </row>
    <row r="294">
      <c r="D294" s="72">
        <f>G75</f>
        <v>1</v>
      </c>
      <c r="K294" s="55">
        <f>R56</f>
        <v>2011</v>
      </c>
      <c r="T294" s="63" t="s">
        <v>629</v>
      </c>
      <c r="AI294" s="63" t="s">
        <v>629</v>
      </c>
      <c r="CT294" s="63" t="s">
        <v>629</v>
      </c>
    </row>
    <row r="295">
      <c r="D295" s="72" t="str">
        <f>D76</f>
        <v>a39</v>
      </c>
      <c r="K295" s="55">
        <f>K57</f>
        <v>20</v>
      </c>
      <c r="T295" s="63" t="s">
        <v>629</v>
      </c>
      <c r="AI295" s="63" t="s">
        <v>629</v>
      </c>
      <c r="CT295" s="63" t="s">
        <v>629</v>
      </c>
    </row>
    <row r="296">
      <c r="D296" s="72" t="str">
        <f>E76</f>
        <v>bb39</v>
      </c>
      <c r="K296" s="55" t="str">
        <f>L57</f>
        <v>a21</v>
      </c>
      <c r="T296" s="63" t="s">
        <v>629</v>
      </c>
      <c r="AI296" s="63" t="s">
        <v>629</v>
      </c>
      <c r="CT296" s="63" t="s">
        <v>629</v>
      </c>
    </row>
    <row r="297">
      <c r="D297" s="72" t="str">
        <f>F76</f>
        <v>ccc39</v>
      </c>
      <c r="K297" s="55">
        <f>M57</f>
        <v>8</v>
      </c>
      <c r="T297" s="63" t="s">
        <v>629</v>
      </c>
      <c r="AI297" s="63" t="s">
        <v>629</v>
      </c>
      <c r="CT297" s="63" t="s">
        <v>629</v>
      </c>
    </row>
    <row r="298">
      <c r="D298" s="72">
        <f>G76</f>
        <v>4</v>
      </c>
      <c r="K298" s="55">
        <f>N57</f>
        <v>8212</v>
      </c>
      <c r="T298" s="63" t="s">
        <v>629</v>
      </c>
      <c r="AI298" s="63" t="s">
        <v>629</v>
      </c>
      <c r="CT298" s="63" t="s">
        <v>629</v>
      </c>
    </row>
    <row r="299">
      <c r="D299" s="72" t="str">
        <f>D77</f>
        <v>a40</v>
      </c>
      <c r="K299" s="55">
        <f>O57</f>
        <v>24</v>
      </c>
      <c r="T299" s="63" t="s">
        <v>629</v>
      </c>
      <c r="AI299" s="63" t="s">
        <v>629</v>
      </c>
      <c r="CT299" s="63" t="s">
        <v>629</v>
      </c>
    </row>
    <row r="300">
      <c r="D300" s="72" t="str">
        <f>E77</f>
        <v>bb40</v>
      </c>
      <c r="K300" s="55">
        <f>P57</f>
        <v>10</v>
      </c>
      <c r="T300" s="63" t="s">
        <v>629</v>
      </c>
      <c r="AI300" s="63" t="s">
        <v>629</v>
      </c>
      <c r="CT300" s="63" t="s">
        <v>629</v>
      </c>
    </row>
    <row r="301">
      <c r="D301" s="72" t="str">
        <f>F77</f>
        <v>ccc40</v>
      </c>
      <c r="K301" s="55">
        <f>Q57</f>
        <v>8</v>
      </c>
      <c r="T301" s="63" t="s">
        <v>629</v>
      </c>
      <c r="AI301" s="63" t="s">
        <v>629</v>
      </c>
      <c r="CT301" s="63" t="s">
        <v>629</v>
      </c>
    </row>
    <row r="302">
      <c r="D302" s="72">
        <f>G77</f>
        <v>3</v>
      </c>
      <c r="K302" s="55">
        <f>R57</f>
        <v>2004</v>
      </c>
      <c r="T302" s="63" t="s">
        <v>629</v>
      </c>
      <c r="AI302" s="63" t="s">
        <v>629</v>
      </c>
      <c r="CT302" s="63" t="s">
        <v>629</v>
      </c>
    </row>
    <row r="303">
      <c r="D303" s="72" t="str">
        <f>D78</f>
        <v>a41</v>
      </c>
      <c r="K303" s="55">
        <f>K58</f>
        <v>21</v>
      </c>
      <c r="T303" s="63" t="s">
        <v>629</v>
      </c>
      <c r="AI303" s="63" t="s">
        <v>629</v>
      </c>
      <c r="CT303" s="63" t="s">
        <v>629</v>
      </c>
    </row>
    <row r="304">
      <c r="D304" s="72" t="str">
        <f>E78</f>
        <v>bb41</v>
      </c>
      <c r="K304" s="55" t="str">
        <f>L58</f>
        <v>a16</v>
      </c>
      <c r="T304" s="63" t="s">
        <v>629</v>
      </c>
      <c r="AI304" s="63" t="s">
        <v>629</v>
      </c>
      <c r="CT304" s="63" t="s">
        <v>629</v>
      </c>
    </row>
    <row r="305">
      <c r="D305" s="72" t="str">
        <f>F78</f>
        <v>ccc41</v>
      </c>
      <c r="K305" s="55">
        <f>M58</f>
        <v>10</v>
      </c>
      <c r="T305" s="63" t="s">
        <v>629</v>
      </c>
      <c r="AI305" s="63" t="s">
        <v>629</v>
      </c>
      <c r="CT305" s="63" t="s">
        <v>629</v>
      </c>
    </row>
    <row r="306">
      <c r="D306" s="72">
        <f>G78</f>
        <v>1</v>
      </c>
      <c r="K306" s="55">
        <f>N58</f>
        <v>4454</v>
      </c>
      <c r="T306" s="63" t="s">
        <v>629</v>
      </c>
      <c r="AI306" s="63" t="s">
        <v>629</v>
      </c>
      <c r="CT306" s="63" t="s">
        <v>629</v>
      </c>
    </row>
    <row r="307">
      <c r="D307" s="72" t="str">
        <f>D79</f>
        <v>a42</v>
      </c>
      <c r="K307" s="55">
        <f>O58</f>
        <v>26</v>
      </c>
      <c r="T307" s="63" t="s">
        <v>629</v>
      </c>
      <c r="AI307" s="63" t="s">
        <v>629</v>
      </c>
      <c r="CT307" s="63" t="s">
        <v>629</v>
      </c>
    </row>
    <row r="308">
      <c r="D308" s="72" t="str">
        <f>E79</f>
        <v>bb42</v>
      </c>
      <c r="K308" s="55">
        <f>P58</f>
        <v>17</v>
      </c>
      <c r="T308" s="63" t="s">
        <v>629</v>
      </c>
      <c r="AI308" s="63" t="s">
        <v>629</v>
      </c>
      <c r="CT308" s="63" t="s">
        <v>629</v>
      </c>
    </row>
    <row r="309">
      <c r="D309" s="72" t="str">
        <f>F79</f>
        <v>ccc42</v>
      </c>
      <c r="K309" s="55">
        <f>Q58</f>
        <v>4</v>
      </c>
      <c r="T309" s="63" t="s">
        <v>629</v>
      </c>
      <c r="AI309" s="63" t="s">
        <v>629</v>
      </c>
      <c r="CT309" s="63" t="s">
        <v>629</v>
      </c>
    </row>
    <row r="310">
      <c r="D310" s="72">
        <f>G79</f>
        <v>1</v>
      </c>
      <c r="K310" s="55">
        <f>R58</f>
        <v>2005</v>
      </c>
      <c r="T310" s="63" t="s">
        <v>629</v>
      </c>
      <c r="AI310" s="63" t="s">
        <v>629</v>
      </c>
      <c r="CT310" s="63" t="s">
        <v>629</v>
      </c>
    </row>
    <row r="311">
      <c r="D311" s="72" t="str">
        <f>D80</f>
        <v>a43</v>
      </c>
      <c r="K311" s="55">
        <f>K59</f>
        <v>22</v>
      </c>
      <c r="T311" s="63" t="s">
        <v>629</v>
      </c>
      <c r="AI311" s="63" t="s">
        <v>629</v>
      </c>
      <c r="CT311" s="63" t="s">
        <v>629</v>
      </c>
    </row>
    <row r="312">
      <c r="D312" s="72" t="str">
        <f>E80</f>
        <v>bb43</v>
      </c>
      <c r="K312" s="55" t="str">
        <f>L59</f>
        <v>a64</v>
      </c>
      <c r="T312" s="63" t="s">
        <v>629</v>
      </c>
      <c r="AI312" s="63" t="s">
        <v>629</v>
      </c>
      <c r="CT312" s="63" t="s">
        <v>629</v>
      </c>
    </row>
    <row r="313">
      <c r="D313" s="72" t="str">
        <f>F80</f>
        <v>ccc43</v>
      </c>
      <c r="K313" s="55">
        <f>M59</f>
        <v>6</v>
      </c>
      <c r="T313" s="63" t="s">
        <v>629</v>
      </c>
      <c r="AI313" s="63" t="s">
        <v>629</v>
      </c>
      <c r="CT313" s="63" t="s">
        <v>629</v>
      </c>
    </row>
    <row r="314">
      <c r="D314" s="72">
        <f>G80</f>
        <v>3</v>
      </c>
      <c r="K314" s="55">
        <f>N59</f>
        <v>4220</v>
      </c>
      <c r="T314" s="63" t="s">
        <v>629</v>
      </c>
      <c r="AI314" s="63" t="s">
        <v>629</v>
      </c>
      <c r="CT314" s="63" t="s">
        <v>629</v>
      </c>
    </row>
    <row r="315">
      <c r="D315" s="72" t="str">
        <f>D81</f>
        <v>a44</v>
      </c>
      <c r="K315" s="55">
        <f>O59</f>
        <v>25</v>
      </c>
      <c r="T315" s="63" t="s">
        <v>629</v>
      </c>
      <c r="AI315" s="63" t="s">
        <v>629</v>
      </c>
      <c r="CT315" s="63" t="s">
        <v>629</v>
      </c>
    </row>
    <row r="316">
      <c r="D316" s="72" t="str">
        <f>E81</f>
        <v>bb44</v>
      </c>
      <c r="K316" s="55">
        <f>P59</f>
        <v>30</v>
      </c>
      <c r="T316" s="63" t="s">
        <v>629</v>
      </c>
      <c r="AI316" s="63" t="s">
        <v>629</v>
      </c>
      <c r="CT316" s="63" t="s">
        <v>629</v>
      </c>
    </row>
    <row r="317">
      <c r="D317" s="72" t="str">
        <f>F81</f>
        <v>ccc44</v>
      </c>
      <c r="K317" s="55">
        <f>Q59</f>
        <v>11</v>
      </c>
      <c r="T317" s="63" t="s">
        <v>629</v>
      </c>
      <c r="AI317" s="63" t="s">
        <v>629</v>
      </c>
      <c r="CT317" s="63" t="s">
        <v>629</v>
      </c>
    </row>
    <row r="318">
      <c r="D318" s="72">
        <f>G81</f>
        <v>2</v>
      </c>
      <c r="K318" s="55">
        <f>R59</f>
        <v>2024</v>
      </c>
      <c r="T318" s="63" t="s">
        <v>629</v>
      </c>
      <c r="AI318" s="63" t="s">
        <v>629</v>
      </c>
      <c r="CT318" s="63" t="s">
        <v>629</v>
      </c>
    </row>
    <row r="319">
      <c r="D319" s="72" t="str">
        <f>D82</f>
        <v>a45</v>
      </c>
      <c r="K319" s="55">
        <f>K60</f>
        <v>23</v>
      </c>
      <c r="T319" s="63" t="s">
        <v>629</v>
      </c>
      <c r="AI319" s="63" t="s">
        <v>629</v>
      </c>
      <c r="CT319" s="63" t="s">
        <v>629</v>
      </c>
    </row>
    <row r="320">
      <c r="D320" s="72" t="str">
        <f>E82</f>
        <v>bb45</v>
      </c>
      <c r="K320" s="55" t="str">
        <f>L60</f>
        <v>a65</v>
      </c>
      <c r="T320" s="63" t="s">
        <v>629</v>
      </c>
      <c r="AI320" s="63" t="s">
        <v>629</v>
      </c>
      <c r="CT320" s="63" t="s">
        <v>629</v>
      </c>
    </row>
    <row r="321">
      <c r="D321" s="72" t="str">
        <f>F82</f>
        <v>ccc45</v>
      </c>
      <c r="K321" s="55">
        <f>M60</f>
        <v>9</v>
      </c>
      <c r="T321" s="63" t="s">
        <v>629</v>
      </c>
      <c r="AI321" s="63" t="s">
        <v>629</v>
      </c>
      <c r="CT321" s="63" t="s">
        <v>629</v>
      </c>
    </row>
    <row r="322">
      <c r="D322" s="72">
        <f>G82</f>
        <v>4</v>
      </c>
      <c r="K322" s="55">
        <f>N60</f>
        <v>5994</v>
      </c>
      <c r="T322" s="63" t="s">
        <v>629</v>
      </c>
      <c r="AI322" s="63" t="s">
        <v>629</v>
      </c>
      <c r="CT322" s="63" t="s">
        <v>629</v>
      </c>
    </row>
    <row r="323">
      <c r="D323" s="72" t="str">
        <f>D83</f>
        <v>a46</v>
      </c>
      <c r="K323" s="55">
        <f>O60</f>
        <v>19</v>
      </c>
      <c r="T323" s="63" t="s">
        <v>629</v>
      </c>
      <c r="AI323" s="63" t="s">
        <v>629</v>
      </c>
      <c r="CT323" s="63" t="s">
        <v>629</v>
      </c>
    </row>
    <row r="324">
      <c r="D324" s="72" t="str">
        <f>E83</f>
        <v>bb46</v>
      </c>
      <c r="K324" s="55">
        <f>P60</f>
        <v>30</v>
      </c>
      <c r="T324" s="63" t="s">
        <v>629</v>
      </c>
      <c r="AI324" s="63" t="s">
        <v>629</v>
      </c>
      <c r="CT324" s="63" t="s">
        <v>629</v>
      </c>
    </row>
    <row r="325">
      <c r="D325" s="72" t="str">
        <f>F83</f>
        <v>ccc46</v>
      </c>
      <c r="K325" s="55">
        <f>Q60</f>
        <v>5</v>
      </c>
      <c r="T325" s="63" t="s">
        <v>629</v>
      </c>
      <c r="AI325" s="63" t="s">
        <v>629</v>
      </c>
      <c r="CT325" s="63" t="s">
        <v>629</v>
      </c>
    </row>
    <row r="326">
      <c r="D326" s="72">
        <f>G83</f>
        <v>3</v>
      </c>
      <c r="K326" s="55">
        <f>R60</f>
        <v>2016</v>
      </c>
      <c r="T326" s="63" t="s">
        <v>629</v>
      </c>
      <c r="AI326" s="63" t="s">
        <v>629</v>
      </c>
      <c r="CT326" s="63" t="s">
        <v>629</v>
      </c>
    </row>
    <row r="327">
      <c r="D327" s="72" t="str">
        <f>D84</f>
        <v>a47</v>
      </c>
      <c r="K327" s="55">
        <f>K61</f>
        <v>24</v>
      </c>
      <c r="T327" s="63" t="s">
        <v>629</v>
      </c>
      <c r="AI327" s="63" t="s">
        <v>629</v>
      </c>
      <c r="CT327" s="63" t="s">
        <v>629</v>
      </c>
    </row>
    <row r="328">
      <c r="D328" s="72" t="str">
        <f>E84</f>
        <v>bb47</v>
      </c>
      <c r="K328" s="55" t="str">
        <f>L61</f>
        <v>a15</v>
      </c>
      <c r="T328" s="63" t="s">
        <v>629</v>
      </c>
      <c r="AI328" s="63" t="s">
        <v>629</v>
      </c>
      <c r="CT328" s="63" t="s">
        <v>629</v>
      </c>
    </row>
    <row r="329">
      <c r="D329" s="72" t="str">
        <f>F84</f>
        <v>ccc47</v>
      </c>
      <c r="K329" s="55">
        <f>M61</f>
        <v>6</v>
      </c>
      <c r="T329" s="63" t="s">
        <v>629</v>
      </c>
      <c r="AI329" s="63" t="s">
        <v>629</v>
      </c>
      <c r="CT329" s="63" t="s">
        <v>629</v>
      </c>
    </row>
    <row r="330">
      <c r="D330" s="72">
        <f>G84</f>
        <v>1</v>
      </c>
      <c r="K330" s="55">
        <f>N61</f>
        <v>2655</v>
      </c>
      <c r="T330" s="63" t="s">
        <v>629</v>
      </c>
      <c r="AI330" s="63" t="s">
        <v>629</v>
      </c>
      <c r="CT330" s="63" t="s">
        <v>629</v>
      </c>
    </row>
    <row r="331">
      <c r="D331" s="72" t="str">
        <f>D85</f>
        <v>a48</v>
      </c>
      <c r="K331" s="55">
        <f>O61</f>
        <v>24</v>
      </c>
      <c r="T331" s="63" t="s">
        <v>629</v>
      </c>
      <c r="AI331" s="63" t="s">
        <v>629</v>
      </c>
      <c r="CT331" s="63" t="s">
        <v>629</v>
      </c>
    </row>
    <row r="332">
      <c r="D332" s="72" t="str">
        <f>E85</f>
        <v>bb48</v>
      </c>
      <c r="K332" s="55">
        <f>P61</f>
        <v>3</v>
      </c>
      <c r="T332" s="63" t="s">
        <v>629</v>
      </c>
      <c r="AI332" s="63" t="s">
        <v>629</v>
      </c>
      <c r="CT332" s="63" t="s">
        <v>629</v>
      </c>
    </row>
    <row r="333">
      <c r="D333" s="72" t="str">
        <f>F85</f>
        <v>ccc48</v>
      </c>
      <c r="K333" s="55">
        <f>Q61</f>
        <v>3</v>
      </c>
      <c r="T333" s="63" t="s">
        <v>629</v>
      </c>
      <c r="AI333" s="63" t="s">
        <v>629</v>
      </c>
      <c r="CT333" s="63" t="s">
        <v>629</v>
      </c>
    </row>
    <row r="334">
      <c r="D334" s="72">
        <f>G85</f>
        <v>3</v>
      </c>
      <c r="K334" s="55">
        <f>R61</f>
        <v>2008</v>
      </c>
      <c r="T334" s="63" t="s">
        <v>629</v>
      </c>
      <c r="AI334" s="63" t="s">
        <v>629</v>
      </c>
      <c r="CT334" s="63" t="s">
        <v>629</v>
      </c>
    </row>
    <row r="335">
      <c r="D335" s="72" t="str">
        <f>D86</f>
        <v>a49</v>
      </c>
      <c r="K335" s="55">
        <f>K62</f>
        <v>25</v>
      </c>
      <c r="T335" s="63" t="s">
        <v>629</v>
      </c>
      <c r="AI335" s="63" t="s">
        <v>629</v>
      </c>
      <c r="CT335" s="63" t="s">
        <v>629</v>
      </c>
    </row>
    <row r="336">
      <c r="D336" s="72" t="str">
        <f>E86</f>
        <v>bb49</v>
      </c>
      <c r="K336" s="55" t="str">
        <f>L62</f>
        <v>a10</v>
      </c>
      <c r="T336" s="63" t="s">
        <v>629</v>
      </c>
      <c r="AI336" s="63" t="s">
        <v>629</v>
      </c>
      <c r="CT336" s="63" t="s">
        <v>629</v>
      </c>
    </row>
    <row r="337">
      <c r="D337" s="72" t="str">
        <f>F86</f>
        <v>ccc49</v>
      </c>
      <c r="K337" s="55">
        <f>M62</f>
        <v>5</v>
      </c>
      <c r="T337" s="63" t="s">
        <v>629</v>
      </c>
      <c r="AI337" s="63" t="s">
        <v>629</v>
      </c>
      <c r="CT337" s="63" t="s">
        <v>629</v>
      </c>
    </row>
    <row r="338">
      <c r="D338" s="72">
        <f>G86</f>
        <v>2</v>
      </c>
      <c r="K338" s="55">
        <f>N62</f>
        <v>5765</v>
      </c>
      <c r="T338" s="63" t="s">
        <v>629</v>
      </c>
      <c r="AI338" s="63" t="s">
        <v>629</v>
      </c>
      <c r="CT338" s="63" t="s">
        <v>629</v>
      </c>
    </row>
    <row r="339">
      <c r="D339" s="72" t="str">
        <f>D87</f>
        <v>a50</v>
      </c>
      <c r="K339" s="55">
        <f>O62</f>
        <v>19</v>
      </c>
      <c r="T339" s="63" t="s">
        <v>629</v>
      </c>
      <c r="AI339" s="63" t="s">
        <v>629</v>
      </c>
      <c r="CT339" s="63" t="s">
        <v>629</v>
      </c>
    </row>
    <row r="340">
      <c r="D340" s="72" t="str">
        <f>E87</f>
        <v>bb50</v>
      </c>
      <c r="K340" s="55">
        <f>P62</f>
        <v>3</v>
      </c>
      <c r="T340" s="63" t="s">
        <v>629</v>
      </c>
      <c r="AI340" s="63" t="s">
        <v>629</v>
      </c>
      <c r="CT340" s="63" t="s">
        <v>629</v>
      </c>
    </row>
    <row r="341">
      <c r="D341" s="72" t="str">
        <f>F87</f>
        <v>ccc50</v>
      </c>
      <c r="K341" s="55">
        <f>Q62</f>
        <v>1</v>
      </c>
      <c r="T341" s="63" t="s">
        <v>629</v>
      </c>
      <c r="AI341" s="63" t="s">
        <v>629</v>
      </c>
      <c r="CT341" s="63" t="s">
        <v>629</v>
      </c>
    </row>
    <row r="342">
      <c r="D342" s="72">
        <f>G87</f>
        <v>4</v>
      </c>
      <c r="K342" s="55">
        <f>R62</f>
        <v>2015</v>
      </c>
      <c r="T342" s="63" t="s">
        <v>629</v>
      </c>
      <c r="AI342" s="63" t="s">
        <v>629</v>
      </c>
      <c r="CT342" s="63" t="s">
        <v>629</v>
      </c>
    </row>
    <row r="343">
      <c r="D343" s="72" t="str">
        <f>D88</f>
        <v>a51</v>
      </c>
      <c r="K343" s="55">
        <f>K63</f>
        <v>26</v>
      </c>
      <c r="T343" s="63" t="s">
        <v>629</v>
      </c>
      <c r="AI343" s="63" t="s">
        <v>629</v>
      </c>
      <c r="CT343" s="63" t="s">
        <v>629</v>
      </c>
    </row>
    <row r="344">
      <c r="D344" s="72" t="str">
        <f>E88</f>
        <v>bb51</v>
      </c>
      <c r="K344" s="55" t="str">
        <f>L63</f>
        <v>a81</v>
      </c>
      <c r="T344" s="63" t="s">
        <v>629</v>
      </c>
      <c r="AI344" s="63" t="s">
        <v>629</v>
      </c>
      <c r="CT344" s="63" t="s">
        <v>629</v>
      </c>
    </row>
    <row r="345">
      <c r="D345" s="72" t="str">
        <f>F88</f>
        <v>ccc51</v>
      </c>
      <c r="K345" s="55">
        <f>M63</f>
        <v>1</v>
      </c>
      <c r="T345" s="63" t="s">
        <v>629</v>
      </c>
      <c r="AI345" s="63" t="s">
        <v>629</v>
      </c>
      <c r="CT345" s="63" t="s">
        <v>629</v>
      </c>
    </row>
    <row r="346">
      <c r="D346" s="72">
        <f>G88</f>
        <v>2</v>
      </c>
      <c r="K346" s="55">
        <f>N63</f>
        <v>2183</v>
      </c>
      <c r="T346" s="63" t="s">
        <v>629</v>
      </c>
      <c r="AI346" s="63" t="s">
        <v>629</v>
      </c>
      <c r="CT346" s="63" t="s">
        <v>629</v>
      </c>
    </row>
    <row r="347">
      <c r="D347" s="72" t="str">
        <f>D89</f>
        <v>a52</v>
      </c>
      <c r="K347" s="55">
        <f>O63</f>
        <v>9</v>
      </c>
      <c r="T347" s="63" t="s">
        <v>629</v>
      </c>
      <c r="AI347" s="63" t="s">
        <v>629</v>
      </c>
      <c r="CT347" s="63" t="s">
        <v>629</v>
      </c>
    </row>
    <row r="348">
      <c r="D348" s="72" t="str">
        <f>E89</f>
        <v>bb52</v>
      </c>
      <c r="K348" s="55">
        <f>P63</f>
        <v>20</v>
      </c>
      <c r="T348" s="63" t="s">
        <v>629</v>
      </c>
      <c r="AI348" s="63" t="s">
        <v>629</v>
      </c>
      <c r="CT348" s="63" t="s">
        <v>629</v>
      </c>
    </row>
    <row r="349">
      <c r="D349" s="72" t="str">
        <f>F89</f>
        <v>ccc52</v>
      </c>
      <c r="K349" s="55">
        <f>Q63</f>
        <v>2</v>
      </c>
      <c r="T349" s="63" t="s">
        <v>629</v>
      </c>
      <c r="AI349" s="63" t="s">
        <v>629</v>
      </c>
      <c r="CT349" s="63" t="s">
        <v>629</v>
      </c>
    </row>
    <row r="350">
      <c r="D350" s="72">
        <f>G89</f>
        <v>1</v>
      </c>
      <c r="K350" s="55">
        <f>R63</f>
        <v>2001</v>
      </c>
      <c r="T350" s="63" t="s">
        <v>629</v>
      </c>
      <c r="AI350" s="63" t="s">
        <v>629</v>
      </c>
      <c r="CT350" s="63" t="s">
        <v>629</v>
      </c>
    </row>
    <row r="351">
      <c r="D351" s="72" t="str">
        <f>D90</f>
        <v>a53</v>
      </c>
      <c r="K351" s="55">
        <f>K64</f>
        <v>27</v>
      </c>
      <c r="T351" s="63" t="s">
        <v>629</v>
      </c>
      <c r="AI351" s="63" t="s">
        <v>629</v>
      </c>
      <c r="CT351" s="63" t="s">
        <v>629</v>
      </c>
    </row>
    <row r="352">
      <c r="D352" s="72" t="str">
        <f>E90</f>
        <v>bb53</v>
      </c>
      <c r="K352" s="55" t="str">
        <f>L64</f>
        <v>a46</v>
      </c>
      <c r="T352" s="63" t="s">
        <v>629</v>
      </c>
      <c r="AI352" s="63" t="s">
        <v>629</v>
      </c>
      <c r="CT352" s="63" t="s">
        <v>629</v>
      </c>
    </row>
    <row r="353">
      <c r="D353" s="72" t="str">
        <f>F90</f>
        <v>ccc53</v>
      </c>
      <c r="K353" s="55">
        <f>M64</f>
        <v>8</v>
      </c>
      <c r="T353" s="63" t="s">
        <v>629</v>
      </c>
      <c r="AI353" s="63" t="s">
        <v>629</v>
      </c>
      <c r="CT353" s="63" t="s">
        <v>629</v>
      </c>
    </row>
    <row r="354">
      <c r="D354" s="72">
        <f>G90</f>
        <v>1</v>
      </c>
      <c r="K354" s="55">
        <f>N64</f>
        <v>3142</v>
      </c>
      <c r="T354" s="63" t="s">
        <v>629</v>
      </c>
      <c r="AI354" s="63" t="s">
        <v>629</v>
      </c>
      <c r="CT354" s="63" t="s">
        <v>629</v>
      </c>
    </row>
    <row r="355">
      <c r="D355" s="72" t="str">
        <f>D91</f>
        <v>a54</v>
      </c>
      <c r="K355" s="55">
        <f>O64</f>
        <v>20</v>
      </c>
      <c r="T355" s="63" t="s">
        <v>629</v>
      </c>
      <c r="AI355" s="63" t="s">
        <v>629</v>
      </c>
      <c r="CT355" s="63" t="s">
        <v>629</v>
      </c>
    </row>
    <row r="356">
      <c r="D356" s="72" t="str">
        <f>E91</f>
        <v>bb54</v>
      </c>
      <c r="K356" s="55">
        <f>P64</f>
        <v>30</v>
      </c>
      <c r="T356" s="63" t="s">
        <v>629</v>
      </c>
      <c r="AI356" s="63" t="s">
        <v>629</v>
      </c>
      <c r="CT356" s="63" t="s">
        <v>629</v>
      </c>
    </row>
    <row r="357">
      <c r="D357" s="72" t="str">
        <f>F91</f>
        <v>ccc54</v>
      </c>
      <c r="K357" s="55">
        <f>Q64</f>
        <v>3</v>
      </c>
      <c r="T357" s="63" t="s">
        <v>629</v>
      </c>
      <c r="AI357" s="63" t="s">
        <v>629</v>
      </c>
      <c r="CT357" s="63" t="s">
        <v>629</v>
      </c>
    </row>
    <row r="358">
      <c r="D358" s="72">
        <f>G91</f>
        <v>1</v>
      </c>
      <c r="K358" s="55">
        <f>R64</f>
        <v>2007</v>
      </c>
      <c r="T358" s="63" t="s">
        <v>629</v>
      </c>
      <c r="AI358" s="63" t="s">
        <v>629</v>
      </c>
      <c r="CT358" s="63" t="s">
        <v>629</v>
      </c>
    </row>
    <row r="359">
      <c r="D359" s="72" t="str">
        <f>D92</f>
        <v>a55</v>
      </c>
      <c r="K359" s="55">
        <f>K65</f>
        <v>28</v>
      </c>
      <c r="T359" s="63" t="s">
        <v>629</v>
      </c>
      <c r="AI359" s="63" t="s">
        <v>629</v>
      </c>
      <c r="CT359" s="63" t="s">
        <v>629</v>
      </c>
    </row>
    <row r="360">
      <c r="D360" s="72" t="str">
        <f>E92</f>
        <v>bb55</v>
      </c>
      <c r="K360" s="55" t="str">
        <f>L65</f>
        <v>a25</v>
      </c>
      <c r="T360" s="63" t="s">
        <v>629</v>
      </c>
      <c r="AI360" s="63" t="s">
        <v>629</v>
      </c>
      <c r="CT360" s="63" t="s">
        <v>629</v>
      </c>
    </row>
    <row r="361">
      <c r="D361" s="72" t="str">
        <f>F92</f>
        <v>ccc55</v>
      </c>
      <c r="K361" s="55">
        <f>M65</f>
        <v>5</v>
      </c>
      <c r="T361" s="63" t="s">
        <v>629</v>
      </c>
      <c r="AI361" s="63" t="s">
        <v>629</v>
      </c>
      <c r="CT361" s="63" t="s">
        <v>629</v>
      </c>
    </row>
    <row r="362">
      <c r="D362" s="72">
        <f>G92</f>
        <v>2</v>
      </c>
      <c r="K362" s="55">
        <f>N65</f>
        <v>9015</v>
      </c>
      <c r="T362" s="63" t="s">
        <v>629</v>
      </c>
      <c r="AI362" s="63" t="s">
        <v>629</v>
      </c>
      <c r="CT362" s="63" t="s">
        <v>629</v>
      </c>
    </row>
    <row r="363">
      <c r="D363" s="72" t="str">
        <f>D93</f>
        <v>a56</v>
      </c>
      <c r="K363" s="55">
        <f>O65</f>
        <v>28</v>
      </c>
      <c r="T363" s="63" t="s">
        <v>629</v>
      </c>
      <c r="AI363" s="63" t="s">
        <v>629</v>
      </c>
      <c r="CT363" s="63" t="s">
        <v>629</v>
      </c>
    </row>
    <row r="364">
      <c r="D364" s="72" t="str">
        <f>E93</f>
        <v>bb56</v>
      </c>
      <c r="K364" s="55">
        <f>P65</f>
        <v>27</v>
      </c>
      <c r="T364" s="63" t="s">
        <v>629</v>
      </c>
      <c r="AI364" s="63" t="s">
        <v>629</v>
      </c>
      <c r="CT364" s="63" t="s">
        <v>629</v>
      </c>
    </row>
    <row r="365">
      <c r="D365" s="72" t="str">
        <f>F93</f>
        <v>ccc56</v>
      </c>
      <c r="K365" s="55">
        <f>Q65</f>
        <v>10</v>
      </c>
      <c r="T365" s="63" t="s">
        <v>629</v>
      </c>
      <c r="AI365" s="63" t="s">
        <v>629</v>
      </c>
      <c r="CT365" s="63" t="s">
        <v>629</v>
      </c>
    </row>
    <row r="366">
      <c r="D366" s="72">
        <f>G93</f>
        <v>4</v>
      </c>
      <c r="K366" s="55">
        <f>R65</f>
        <v>2004</v>
      </c>
      <c r="T366" s="63" t="s">
        <v>629</v>
      </c>
      <c r="AI366" s="63" t="s">
        <v>629</v>
      </c>
      <c r="CT366" s="63" t="s">
        <v>629</v>
      </c>
    </row>
    <row r="367">
      <c r="D367" s="72" t="str">
        <f>D94</f>
        <v>a57</v>
      </c>
      <c r="K367" s="55">
        <f>K66</f>
        <v>29</v>
      </c>
      <c r="T367" s="63" t="s">
        <v>629</v>
      </c>
      <c r="AI367" s="63" t="s">
        <v>629</v>
      </c>
      <c r="CT367" s="63" t="s">
        <v>629</v>
      </c>
    </row>
    <row r="368">
      <c r="D368" s="72" t="str">
        <f>E94</f>
        <v>bb57</v>
      </c>
      <c r="K368" s="55" t="str">
        <f>L66</f>
        <v>a52</v>
      </c>
      <c r="T368" s="63" t="s">
        <v>629</v>
      </c>
      <c r="AI368" s="63" t="s">
        <v>629</v>
      </c>
      <c r="CT368" s="63" t="s">
        <v>629</v>
      </c>
    </row>
    <row r="369">
      <c r="D369" s="72" t="str">
        <f>F94</f>
        <v>ccc57</v>
      </c>
      <c r="K369" s="55">
        <f>M66</f>
        <v>3</v>
      </c>
      <c r="T369" s="63" t="s">
        <v>629</v>
      </c>
      <c r="AI369" s="63" t="s">
        <v>629</v>
      </c>
      <c r="CT369" s="63" t="s">
        <v>629</v>
      </c>
    </row>
    <row r="370">
      <c r="D370" s="72">
        <f>G94</f>
        <v>4</v>
      </c>
      <c r="K370" s="55">
        <f>N66</f>
        <v>1977</v>
      </c>
      <c r="T370" s="63" t="s">
        <v>629</v>
      </c>
      <c r="AI370" s="63" t="s">
        <v>629</v>
      </c>
      <c r="CT370" s="63" t="s">
        <v>629</v>
      </c>
    </row>
    <row r="371">
      <c r="D371" s="72" t="str">
        <f>D95</f>
        <v>a58</v>
      </c>
      <c r="K371" s="55">
        <f>O66</f>
        <v>24</v>
      </c>
      <c r="T371" s="63" t="s">
        <v>629</v>
      </c>
      <c r="AI371" s="63" t="s">
        <v>629</v>
      </c>
      <c r="CT371" s="63" t="s">
        <v>629</v>
      </c>
    </row>
    <row r="372">
      <c r="D372" s="72" t="str">
        <f>E95</f>
        <v>bb58</v>
      </c>
      <c r="K372" s="55">
        <f>P66</f>
        <v>12</v>
      </c>
      <c r="T372" s="63" t="s">
        <v>629</v>
      </c>
      <c r="AI372" s="63" t="s">
        <v>629</v>
      </c>
      <c r="CT372" s="63" t="s">
        <v>629</v>
      </c>
    </row>
    <row r="373">
      <c r="D373" s="72" t="str">
        <f>F95</f>
        <v>ccc58</v>
      </c>
      <c r="K373" s="55">
        <f>Q66</f>
        <v>11</v>
      </c>
      <c r="T373" s="63" t="s">
        <v>629</v>
      </c>
      <c r="AI373" s="63" t="s">
        <v>629</v>
      </c>
      <c r="CT373" s="63" t="s">
        <v>629</v>
      </c>
    </row>
    <row r="374">
      <c r="D374" s="72">
        <f>G95</f>
        <v>3</v>
      </c>
      <c r="K374" s="55">
        <f>R66</f>
        <v>2024</v>
      </c>
      <c r="T374" s="63" t="s">
        <v>629</v>
      </c>
      <c r="AI374" s="63" t="s">
        <v>629</v>
      </c>
      <c r="CT374" s="63" t="s">
        <v>629</v>
      </c>
    </row>
    <row r="375">
      <c r="D375" s="72" t="str">
        <f>D96</f>
        <v>a59</v>
      </c>
      <c r="K375" s="55">
        <f>K67</f>
        <v>30</v>
      </c>
      <c r="T375" s="63" t="s">
        <v>629</v>
      </c>
      <c r="AI375" s="63" t="s">
        <v>629</v>
      </c>
      <c r="CT375" s="63" t="s">
        <v>629</v>
      </c>
    </row>
    <row r="376">
      <c r="D376" s="72" t="str">
        <f>E96</f>
        <v>bb59</v>
      </c>
      <c r="K376" s="55" t="str">
        <f>L67</f>
        <v>a8</v>
      </c>
      <c r="T376" s="63" t="s">
        <v>629</v>
      </c>
      <c r="AI376" s="63" t="s">
        <v>629</v>
      </c>
      <c r="CT376" s="63" t="s">
        <v>629</v>
      </c>
    </row>
    <row r="377">
      <c r="D377" s="72" t="str">
        <f>F96</f>
        <v>ccc59</v>
      </c>
      <c r="K377" s="55">
        <f>M67</f>
        <v>1</v>
      </c>
      <c r="T377" s="63" t="s">
        <v>629</v>
      </c>
      <c r="AI377" s="63" t="s">
        <v>629</v>
      </c>
      <c r="CT377" s="63" t="s">
        <v>629</v>
      </c>
    </row>
    <row r="378">
      <c r="D378" s="72">
        <f>G96</f>
        <v>2</v>
      </c>
      <c r="K378" s="55">
        <f>N67</f>
        <v>7156</v>
      </c>
      <c r="T378" s="63" t="s">
        <v>629</v>
      </c>
      <c r="AI378" s="63" t="s">
        <v>629</v>
      </c>
      <c r="CT378" s="63" t="s">
        <v>629</v>
      </c>
    </row>
    <row r="379">
      <c r="D379" s="72" t="str">
        <f>D97</f>
        <v>a60</v>
      </c>
      <c r="K379" s="55">
        <f>O67</f>
        <v>20</v>
      </c>
      <c r="T379" s="63" t="s">
        <v>629</v>
      </c>
      <c r="AI379" s="63" t="s">
        <v>629</v>
      </c>
      <c r="CT379" s="63" t="s">
        <v>629</v>
      </c>
    </row>
    <row r="380">
      <c r="D380" s="72" t="str">
        <f>E97</f>
        <v>bb60</v>
      </c>
      <c r="K380" s="55">
        <f>P67</f>
        <v>24</v>
      </c>
      <c r="T380" s="63" t="s">
        <v>629</v>
      </c>
      <c r="AI380" s="63" t="s">
        <v>629</v>
      </c>
      <c r="CT380" s="63" t="s">
        <v>629</v>
      </c>
    </row>
    <row r="381">
      <c r="D381" s="72" t="str">
        <f>F97</f>
        <v>ccc60</v>
      </c>
      <c r="K381" s="55">
        <f>Q67</f>
        <v>2</v>
      </c>
      <c r="T381" s="63" t="s">
        <v>629</v>
      </c>
      <c r="AI381" s="63" t="s">
        <v>629</v>
      </c>
      <c r="CT381" s="63" t="s">
        <v>629</v>
      </c>
    </row>
    <row r="382">
      <c r="D382" s="72">
        <f>G97</f>
        <v>4</v>
      </c>
      <c r="K382" s="55">
        <f>R67</f>
        <v>2002</v>
      </c>
      <c r="T382" s="63" t="s">
        <v>629</v>
      </c>
      <c r="AI382" s="63" t="s">
        <v>629</v>
      </c>
      <c r="CT382" s="63" t="s">
        <v>629</v>
      </c>
    </row>
    <row r="383">
      <c r="D383" s="72" t="str">
        <f>D98</f>
        <v>a61</v>
      </c>
      <c r="K383" s="55">
        <f>K68</f>
        <v>31</v>
      </c>
      <c r="T383" s="63" t="s">
        <v>629</v>
      </c>
      <c r="AI383" s="63" t="s">
        <v>629</v>
      </c>
      <c r="CT383" s="63" t="s">
        <v>629</v>
      </c>
    </row>
    <row r="384">
      <c r="D384" s="72" t="str">
        <f>E98</f>
        <v>bb61</v>
      </c>
      <c r="K384" s="55" t="str">
        <f>L68</f>
        <v>a9</v>
      </c>
      <c r="T384" s="63" t="s">
        <v>629</v>
      </c>
      <c r="AI384" s="63" t="s">
        <v>629</v>
      </c>
      <c r="CT384" s="63" t="s">
        <v>629</v>
      </c>
    </row>
    <row r="385">
      <c r="D385" s="72" t="str">
        <f>F98</f>
        <v>ccc61</v>
      </c>
      <c r="K385" s="55">
        <f>M68</f>
        <v>7</v>
      </c>
      <c r="T385" s="63" t="s">
        <v>629</v>
      </c>
      <c r="AI385" s="63" t="s">
        <v>629</v>
      </c>
      <c r="CT385" s="63" t="s">
        <v>629</v>
      </c>
    </row>
    <row r="386">
      <c r="D386" s="72">
        <f>G98</f>
        <v>4</v>
      </c>
      <c r="K386" s="55">
        <f>N68</f>
        <v>5154</v>
      </c>
      <c r="T386" s="63" t="s">
        <v>629</v>
      </c>
      <c r="AI386" s="63" t="s">
        <v>629</v>
      </c>
      <c r="CT386" s="63" t="s">
        <v>629</v>
      </c>
    </row>
    <row r="387">
      <c r="D387" s="72" t="str">
        <f>D99</f>
        <v>a62</v>
      </c>
      <c r="K387" s="55">
        <f>O68</f>
        <v>25</v>
      </c>
      <c r="T387" s="63" t="s">
        <v>629</v>
      </c>
      <c r="AI387" s="63" t="s">
        <v>629</v>
      </c>
      <c r="CT387" s="63" t="s">
        <v>629</v>
      </c>
    </row>
    <row r="388">
      <c r="D388" s="72" t="str">
        <f>E99</f>
        <v>bb62</v>
      </c>
      <c r="K388" s="55">
        <f>P68</f>
        <v>25</v>
      </c>
      <c r="T388" s="63" t="s">
        <v>629</v>
      </c>
      <c r="AI388" s="63" t="s">
        <v>629</v>
      </c>
      <c r="CT388" s="63" t="s">
        <v>629</v>
      </c>
    </row>
    <row r="389">
      <c r="D389" s="72" t="str">
        <f>F99</f>
        <v>ccc62</v>
      </c>
      <c r="K389" s="55">
        <f>Q68</f>
        <v>2</v>
      </c>
      <c r="T389" s="63" t="s">
        <v>629</v>
      </c>
      <c r="AI389" s="63" t="s">
        <v>629</v>
      </c>
      <c r="CT389" s="63" t="s">
        <v>629</v>
      </c>
    </row>
    <row r="390">
      <c r="D390" s="72">
        <f>G99</f>
        <v>3</v>
      </c>
      <c r="K390" s="55">
        <f>R68</f>
        <v>2011</v>
      </c>
      <c r="T390" s="63" t="s">
        <v>629</v>
      </c>
      <c r="AI390" s="63" t="s">
        <v>629</v>
      </c>
      <c r="CT390" s="63" t="s">
        <v>629</v>
      </c>
    </row>
    <row r="391">
      <c r="D391" s="72" t="str">
        <f>D100</f>
        <v>a63</v>
      </c>
      <c r="K391" s="55">
        <f>K69</f>
        <v>32</v>
      </c>
      <c r="T391" s="63" t="s">
        <v>629</v>
      </c>
      <c r="AI391" s="63" t="s">
        <v>629</v>
      </c>
      <c r="CT391" s="63" t="s">
        <v>629</v>
      </c>
    </row>
    <row r="392">
      <c r="D392" s="72" t="str">
        <f>E100</f>
        <v>bb63</v>
      </c>
      <c r="K392" s="55" t="str">
        <f>L69</f>
        <v>a6</v>
      </c>
      <c r="T392" s="63" t="s">
        <v>629</v>
      </c>
      <c r="AI392" s="63" t="s">
        <v>629</v>
      </c>
      <c r="CT392" s="63" t="s">
        <v>629</v>
      </c>
    </row>
    <row r="393">
      <c r="D393" s="72" t="str">
        <f>F100</f>
        <v>ccc63</v>
      </c>
      <c r="K393" s="55">
        <f>M69</f>
        <v>10</v>
      </c>
      <c r="T393" s="63" t="s">
        <v>629</v>
      </c>
      <c r="AI393" s="63" t="s">
        <v>629</v>
      </c>
      <c r="CT393" s="63" t="s">
        <v>629</v>
      </c>
    </row>
    <row r="394">
      <c r="D394" s="72">
        <f>G100</f>
        <v>4</v>
      </c>
      <c r="K394" s="55">
        <f>N69</f>
        <v>8639</v>
      </c>
      <c r="T394" s="63" t="s">
        <v>629</v>
      </c>
      <c r="AI394" s="63" t="s">
        <v>629</v>
      </c>
      <c r="CT394" s="63" t="s">
        <v>629</v>
      </c>
    </row>
    <row r="395">
      <c r="D395" s="72" t="str">
        <f>D101</f>
        <v>a64</v>
      </c>
      <c r="K395" s="55">
        <f>O69</f>
        <v>23</v>
      </c>
      <c r="T395" s="63" t="s">
        <v>629</v>
      </c>
      <c r="AI395" s="63" t="s">
        <v>629</v>
      </c>
      <c r="CT395" s="63" t="s">
        <v>629</v>
      </c>
    </row>
    <row r="396">
      <c r="D396" s="72" t="str">
        <f>E101</f>
        <v>bb64</v>
      </c>
      <c r="K396" s="55">
        <f>P69</f>
        <v>13</v>
      </c>
      <c r="T396" s="63" t="s">
        <v>629</v>
      </c>
      <c r="AI396" s="63" t="s">
        <v>629</v>
      </c>
      <c r="CT396" s="63" t="s">
        <v>629</v>
      </c>
    </row>
    <row r="397">
      <c r="D397" s="72" t="str">
        <f>F101</f>
        <v>ccc64</v>
      </c>
      <c r="K397" s="55">
        <f>Q69</f>
        <v>2</v>
      </c>
      <c r="T397" s="63" t="s">
        <v>629</v>
      </c>
      <c r="AI397" s="63" t="s">
        <v>629</v>
      </c>
      <c r="CT397" s="63" t="s">
        <v>629</v>
      </c>
    </row>
    <row r="398">
      <c r="D398" s="72">
        <f>G101</f>
        <v>3</v>
      </c>
      <c r="K398" s="55">
        <f>R69</f>
        <v>2017</v>
      </c>
      <c r="T398" s="63" t="s">
        <v>629</v>
      </c>
      <c r="AI398" s="63" t="s">
        <v>629</v>
      </c>
      <c r="CT398" s="63" t="s">
        <v>629</v>
      </c>
    </row>
    <row r="399">
      <c r="D399" s="72" t="str">
        <f>D102</f>
        <v>a65</v>
      </c>
      <c r="K399" s="55">
        <f>K70</f>
        <v>33</v>
      </c>
      <c r="T399" s="63" t="s">
        <v>629</v>
      </c>
      <c r="AI399" s="63" t="s">
        <v>629</v>
      </c>
      <c r="CT399" s="63" t="s">
        <v>629</v>
      </c>
    </row>
    <row r="400">
      <c r="D400" s="72" t="str">
        <f>E102</f>
        <v>bb65</v>
      </c>
      <c r="K400" s="55" t="str">
        <f>L70</f>
        <v>a53</v>
      </c>
      <c r="T400" s="63" t="s">
        <v>629</v>
      </c>
      <c r="AI400" s="63" t="s">
        <v>629</v>
      </c>
      <c r="CT400" s="63" t="s">
        <v>629</v>
      </c>
    </row>
    <row r="401">
      <c r="D401" s="72" t="str">
        <f>F102</f>
        <v>ccc65</v>
      </c>
      <c r="K401" s="55">
        <f>M70</f>
        <v>2</v>
      </c>
      <c r="T401" s="63" t="s">
        <v>629</v>
      </c>
      <c r="AI401" s="63" t="s">
        <v>629</v>
      </c>
      <c r="CT401" s="63" t="s">
        <v>629</v>
      </c>
    </row>
    <row r="402">
      <c r="D402" s="72">
        <f>G102</f>
        <v>1</v>
      </c>
      <c r="K402" s="55">
        <f>N70</f>
        <v>2520</v>
      </c>
      <c r="T402" s="63" t="s">
        <v>629</v>
      </c>
      <c r="AI402" s="63" t="s">
        <v>629</v>
      </c>
      <c r="CT402" s="63" t="s">
        <v>629</v>
      </c>
    </row>
    <row r="403">
      <c r="D403" s="72" t="str">
        <f>D103</f>
        <v>a66</v>
      </c>
      <c r="K403" s="55">
        <f>O70</f>
        <v>2</v>
      </c>
      <c r="T403" s="63" t="s">
        <v>629</v>
      </c>
      <c r="AI403" s="63" t="s">
        <v>629</v>
      </c>
      <c r="CT403" s="63" t="s">
        <v>629</v>
      </c>
    </row>
    <row r="404">
      <c r="D404" s="72" t="str">
        <f>E103</f>
        <v>bb66</v>
      </c>
      <c r="K404" s="55">
        <f>P70</f>
        <v>19</v>
      </c>
      <c r="T404" s="63" t="s">
        <v>629</v>
      </c>
      <c r="AI404" s="63" t="s">
        <v>629</v>
      </c>
      <c r="CT404" s="63" t="s">
        <v>629</v>
      </c>
    </row>
    <row r="405">
      <c r="D405" s="72" t="str">
        <f>F103</f>
        <v>ccc66</v>
      </c>
      <c r="K405" s="55">
        <f>Q70</f>
        <v>2</v>
      </c>
      <c r="T405" s="63" t="s">
        <v>629</v>
      </c>
      <c r="AI405" s="63" t="s">
        <v>629</v>
      </c>
      <c r="CT405" s="63" t="s">
        <v>629</v>
      </c>
    </row>
    <row r="406">
      <c r="D406" s="72">
        <f>G103</f>
        <v>2</v>
      </c>
      <c r="K406" s="55">
        <f>R70</f>
        <v>2007</v>
      </c>
      <c r="T406" s="63" t="s">
        <v>629</v>
      </c>
      <c r="AI406" s="63" t="s">
        <v>629</v>
      </c>
      <c r="CT406" s="63" t="s">
        <v>629</v>
      </c>
    </row>
    <row r="407">
      <c r="D407" s="72" t="str">
        <f>D104</f>
        <v>a67</v>
      </c>
      <c r="K407" s="55">
        <f>K71</f>
        <v>34</v>
      </c>
      <c r="T407" s="63" t="s">
        <v>629</v>
      </c>
      <c r="AI407" s="63" t="s">
        <v>629</v>
      </c>
      <c r="CT407" s="63" t="s">
        <v>629</v>
      </c>
    </row>
    <row r="408">
      <c r="D408" s="72" t="str">
        <f>E104</f>
        <v>bb67</v>
      </c>
      <c r="K408" s="55" t="str">
        <f>L71</f>
        <v>a100</v>
      </c>
      <c r="T408" s="63" t="s">
        <v>629</v>
      </c>
      <c r="AI408" s="63" t="s">
        <v>629</v>
      </c>
      <c r="CT408" s="63" t="s">
        <v>629</v>
      </c>
    </row>
    <row r="409">
      <c r="D409" s="72" t="str">
        <f>F104</f>
        <v>ccc67</v>
      </c>
      <c r="K409" s="55">
        <f>M71</f>
        <v>8</v>
      </c>
      <c r="T409" s="63" t="s">
        <v>629</v>
      </c>
      <c r="AI409" s="63" t="s">
        <v>629</v>
      </c>
      <c r="CT409" s="63" t="s">
        <v>629</v>
      </c>
    </row>
    <row r="410">
      <c r="D410" s="72">
        <f>G104</f>
        <v>3</v>
      </c>
      <c r="K410" s="55">
        <f>N71</f>
        <v>8258</v>
      </c>
      <c r="T410" s="63" t="s">
        <v>629</v>
      </c>
      <c r="AI410" s="63" t="s">
        <v>629</v>
      </c>
      <c r="CT410" s="63" t="s">
        <v>629</v>
      </c>
    </row>
    <row r="411">
      <c r="D411" s="72" t="str">
        <f>D105</f>
        <v>a68</v>
      </c>
      <c r="K411" s="55">
        <f>O71</f>
        <v>11</v>
      </c>
      <c r="T411" s="63" t="s">
        <v>629</v>
      </c>
      <c r="AI411" s="63" t="s">
        <v>629</v>
      </c>
      <c r="CT411" s="63" t="s">
        <v>629</v>
      </c>
    </row>
    <row r="412">
      <c r="D412" s="72" t="str">
        <f>E105</f>
        <v>bb68</v>
      </c>
      <c r="K412" s="55">
        <f>P71</f>
        <v>4</v>
      </c>
      <c r="T412" s="63" t="s">
        <v>629</v>
      </c>
      <c r="AI412" s="63" t="s">
        <v>629</v>
      </c>
      <c r="CT412" s="63" t="s">
        <v>629</v>
      </c>
    </row>
    <row r="413">
      <c r="D413" s="72" t="str">
        <f>F105</f>
        <v>ccc68</v>
      </c>
      <c r="K413" s="55">
        <f>Q71</f>
        <v>12</v>
      </c>
      <c r="T413" s="63" t="s">
        <v>629</v>
      </c>
      <c r="AI413" s="63" t="s">
        <v>629</v>
      </c>
      <c r="CT413" s="63" t="s">
        <v>629</v>
      </c>
    </row>
    <row r="414">
      <c r="D414" s="72">
        <f>G105</f>
        <v>4</v>
      </c>
      <c r="K414" s="55">
        <f>R71</f>
        <v>2011</v>
      </c>
      <c r="T414" s="63" t="s">
        <v>629</v>
      </c>
      <c r="AI414" s="63" t="s">
        <v>629</v>
      </c>
      <c r="CT414" s="63" t="s">
        <v>629</v>
      </c>
    </row>
    <row r="415">
      <c r="D415" s="72" t="str">
        <f>D106</f>
        <v>a69</v>
      </c>
      <c r="K415" s="55">
        <f>K72</f>
        <v>35</v>
      </c>
      <c r="T415" s="63" t="s">
        <v>629</v>
      </c>
      <c r="AI415" s="63" t="s">
        <v>629</v>
      </c>
      <c r="CT415" s="63" t="s">
        <v>629</v>
      </c>
    </row>
    <row r="416">
      <c r="D416" s="72" t="str">
        <f>E106</f>
        <v>bb69</v>
      </c>
      <c r="K416" s="55" t="str">
        <f>L72</f>
        <v>a70</v>
      </c>
      <c r="T416" s="63" t="s">
        <v>629</v>
      </c>
      <c r="AI416" s="63" t="s">
        <v>629</v>
      </c>
      <c r="CT416" s="63" t="s">
        <v>629</v>
      </c>
    </row>
    <row r="417">
      <c r="D417" s="72" t="str">
        <f>F106</f>
        <v>ccc69</v>
      </c>
      <c r="K417" s="55">
        <f>M72</f>
        <v>6</v>
      </c>
      <c r="T417" s="63" t="s">
        <v>629</v>
      </c>
      <c r="AI417" s="63" t="s">
        <v>629</v>
      </c>
      <c r="CT417" s="63" t="s">
        <v>629</v>
      </c>
    </row>
    <row r="418">
      <c r="D418" s="72">
        <f>G106</f>
        <v>4</v>
      </c>
      <c r="K418" s="55">
        <f>N72</f>
        <v>8020</v>
      </c>
      <c r="T418" s="63" t="s">
        <v>629</v>
      </c>
      <c r="AI418" s="63" t="s">
        <v>629</v>
      </c>
      <c r="CT418" s="63" t="s">
        <v>629</v>
      </c>
    </row>
    <row r="419">
      <c r="D419" s="72" t="str">
        <f>D107</f>
        <v>a70</v>
      </c>
      <c r="K419" s="55">
        <f>O72</f>
        <v>14</v>
      </c>
      <c r="T419" s="63" t="s">
        <v>629</v>
      </c>
      <c r="AI419" s="63" t="s">
        <v>629</v>
      </c>
      <c r="CT419" s="63" t="s">
        <v>629</v>
      </c>
    </row>
    <row r="420">
      <c r="D420" s="72" t="str">
        <f>E107</f>
        <v>bb70</v>
      </c>
      <c r="K420" s="55">
        <f>P72</f>
        <v>12</v>
      </c>
      <c r="T420" s="63" t="s">
        <v>629</v>
      </c>
      <c r="AI420" s="63" t="s">
        <v>629</v>
      </c>
      <c r="CT420" s="63" t="s">
        <v>629</v>
      </c>
    </row>
    <row r="421">
      <c r="D421" s="72" t="str">
        <f>F107</f>
        <v>ccc70</v>
      </c>
      <c r="K421" s="55">
        <f>Q72</f>
        <v>7</v>
      </c>
      <c r="T421" s="63" t="s">
        <v>629</v>
      </c>
      <c r="AI421" s="63" t="s">
        <v>629</v>
      </c>
      <c r="CT421" s="63" t="s">
        <v>629</v>
      </c>
    </row>
    <row r="422">
      <c r="D422" s="72">
        <f>G107</f>
        <v>1</v>
      </c>
      <c r="K422" s="55">
        <f>R72</f>
        <v>2013</v>
      </c>
      <c r="T422" s="63" t="s">
        <v>629</v>
      </c>
      <c r="AI422" s="63" t="s">
        <v>629</v>
      </c>
      <c r="CT422" s="63" t="s">
        <v>629</v>
      </c>
    </row>
    <row r="423">
      <c r="D423" s="72" t="str">
        <f>D108</f>
        <v>a71</v>
      </c>
      <c r="K423" s="55">
        <f>K73</f>
        <v>36</v>
      </c>
      <c r="T423" s="63" t="s">
        <v>629</v>
      </c>
      <c r="AI423" s="63" t="s">
        <v>629</v>
      </c>
      <c r="CT423" s="63" t="s">
        <v>629</v>
      </c>
    </row>
    <row r="424">
      <c r="D424" s="72" t="str">
        <f>E108</f>
        <v>bb71</v>
      </c>
      <c r="K424" s="55" t="str">
        <f>L73</f>
        <v>a84</v>
      </c>
      <c r="T424" s="63" t="s">
        <v>629</v>
      </c>
      <c r="AI424" s="63" t="s">
        <v>629</v>
      </c>
      <c r="CT424" s="63" t="s">
        <v>629</v>
      </c>
    </row>
    <row r="425">
      <c r="D425" s="72" t="str">
        <f>F108</f>
        <v>ccc71</v>
      </c>
      <c r="K425" s="55">
        <f>M73</f>
        <v>7</v>
      </c>
      <c r="T425" s="63" t="s">
        <v>629</v>
      </c>
      <c r="AI425" s="63" t="s">
        <v>629</v>
      </c>
      <c r="CT425" s="63" t="s">
        <v>629</v>
      </c>
    </row>
    <row r="426">
      <c r="D426" s="72">
        <f>G108</f>
        <v>3</v>
      </c>
      <c r="K426" s="55">
        <f>N73</f>
        <v>9957</v>
      </c>
      <c r="T426" s="63" t="s">
        <v>629</v>
      </c>
      <c r="AI426" s="63" t="s">
        <v>629</v>
      </c>
      <c r="CT426" s="63" t="s">
        <v>629</v>
      </c>
    </row>
    <row r="427">
      <c r="D427" s="72" t="str">
        <f>D109</f>
        <v>a72</v>
      </c>
      <c r="K427" s="55">
        <f>O73</f>
        <v>18</v>
      </c>
      <c r="T427" s="63" t="s">
        <v>629</v>
      </c>
      <c r="AI427" s="63" t="s">
        <v>629</v>
      </c>
      <c r="CT427" s="63" t="s">
        <v>629</v>
      </c>
    </row>
    <row r="428">
      <c r="D428" s="72" t="str">
        <f>E109</f>
        <v>bb72</v>
      </c>
      <c r="K428" s="55">
        <f>P73</f>
        <v>27</v>
      </c>
      <c r="T428" s="63" t="s">
        <v>629</v>
      </c>
      <c r="AI428" s="63" t="s">
        <v>629</v>
      </c>
      <c r="CT428" s="63" t="s">
        <v>629</v>
      </c>
    </row>
    <row r="429">
      <c r="D429" s="72" t="str">
        <f>F109</f>
        <v>ccc72</v>
      </c>
      <c r="K429" s="55">
        <f>Q73</f>
        <v>6</v>
      </c>
      <c r="T429" s="63" t="s">
        <v>629</v>
      </c>
      <c r="AI429" s="63" t="s">
        <v>629</v>
      </c>
      <c r="CT429" s="63" t="s">
        <v>629</v>
      </c>
    </row>
    <row r="430">
      <c r="D430" s="72">
        <f>G109</f>
        <v>4</v>
      </c>
      <c r="K430" s="55">
        <f>R73</f>
        <v>2019</v>
      </c>
      <c r="T430" s="63" t="s">
        <v>629</v>
      </c>
      <c r="AI430" s="63" t="s">
        <v>629</v>
      </c>
      <c r="CT430" s="63" t="s">
        <v>629</v>
      </c>
    </row>
    <row r="431">
      <c r="D431" s="72" t="str">
        <f>D110</f>
        <v>a73</v>
      </c>
      <c r="K431" s="55">
        <f>K74</f>
        <v>37</v>
      </c>
      <c r="T431" s="63" t="s">
        <v>629</v>
      </c>
      <c r="AI431" s="63" t="s">
        <v>629</v>
      </c>
      <c r="CT431" s="63" t="s">
        <v>629</v>
      </c>
    </row>
    <row r="432">
      <c r="D432" s="72" t="str">
        <f>E110</f>
        <v>bb73</v>
      </c>
      <c r="K432" s="55" t="str">
        <f>L74</f>
        <v>a50</v>
      </c>
      <c r="T432" s="63" t="s">
        <v>629</v>
      </c>
      <c r="AI432" s="63" t="s">
        <v>629</v>
      </c>
      <c r="CT432" s="63" t="s">
        <v>629</v>
      </c>
    </row>
    <row r="433">
      <c r="D433" s="72" t="str">
        <f>F110</f>
        <v>ccc73</v>
      </c>
      <c r="K433" s="55">
        <f>M74</f>
        <v>10</v>
      </c>
      <c r="T433" s="63" t="s">
        <v>629</v>
      </c>
      <c r="AI433" s="63" t="s">
        <v>629</v>
      </c>
      <c r="CT433" s="63" t="s">
        <v>629</v>
      </c>
    </row>
    <row r="434">
      <c r="D434" s="72">
        <f>G110</f>
        <v>4</v>
      </c>
      <c r="K434" s="55">
        <f>N74</f>
        <v>8677</v>
      </c>
      <c r="T434" s="63" t="s">
        <v>629</v>
      </c>
      <c r="AI434" s="63" t="s">
        <v>629</v>
      </c>
      <c r="CT434" s="63" t="s">
        <v>629</v>
      </c>
    </row>
    <row r="435">
      <c r="D435" s="72" t="str">
        <f>D111</f>
        <v>a74</v>
      </c>
      <c r="K435" s="55">
        <f>O74</f>
        <v>12</v>
      </c>
      <c r="T435" s="63" t="s">
        <v>629</v>
      </c>
      <c r="AI435" s="63" t="s">
        <v>629</v>
      </c>
      <c r="CT435" s="63" t="s">
        <v>629</v>
      </c>
    </row>
    <row r="436">
      <c r="D436" s="72" t="str">
        <f>E111</f>
        <v>bb74</v>
      </c>
      <c r="K436" s="55">
        <f>P74</f>
        <v>20</v>
      </c>
      <c r="T436" s="63" t="s">
        <v>629</v>
      </c>
      <c r="AI436" s="63" t="s">
        <v>629</v>
      </c>
      <c r="CT436" s="63" t="s">
        <v>629</v>
      </c>
    </row>
    <row r="437">
      <c r="D437" s="72" t="str">
        <f>F111</f>
        <v>ccc74</v>
      </c>
      <c r="K437" s="55">
        <f>Q74</f>
        <v>12</v>
      </c>
      <c r="T437" s="63" t="s">
        <v>629</v>
      </c>
      <c r="AI437" s="63" t="s">
        <v>629</v>
      </c>
      <c r="CT437" s="63" t="s">
        <v>629</v>
      </c>
    </row>
    <row r="438">
      <c r="D438" s="72">
        <f>G111</f>
        <v>2</v>
      </c>
      <c r="K438" s="55">
        <f>R74</f>
        <v>2014</v>
      </c>
      <c r="T438" s="63" t="s">
        <v>629</v>
      </c>
      <c r="AI438" s="63" t="s">
        <v>629</v>
      </c>
      <c r="CT438" s="63" t="s">
        <v>629</v>
      </c>
    </row>
    <row r="439">
      <c r="D439" s="72" t="str">
        <f>D112</f>
        <v>a75</v>
      </c>
      <c r="K439" s="55">
        <f>K75</f>
        <v>38</v>
      </c>
      <c r="T439" s="63" t="s">
        <v>629</v>
      </c>
      <c r="AI439" s="63" t="s">
        <v>629</v>
      </c>
      <c r="CT439" s="63" t="s">
        <v>629</v>
      </c>
    </row>
    <row r="440">
      <c r="D440" s="72" t="str">
        <f>E112</f>
        <v>bb75</v>
      </c>
      <c r="K440" s="55" t="str">
        <f>L75</f>
        <v>a67</v>
      </c>
      <c r="T440" s="63" t="s">
        <v>629</v>
      </c>
      <c r="AI440" s="63" t="s">
        <v>629</v>
      </c>
      <c r="CT440" s="63" t="s">
        <v>629</v>
      </c>
    </row>
    <row r="441">
      <c r="D441" s="72" t="str">
        <f>F112</f>
        <v>ccc75</v>
      </c>
      <c r="K441" s="55">
        <f>M75</f>
        <v>7</v>
      </c>
      <c r="T441" s="63" t="s">
        <v>629</v>
      </c>
      <c r="AI441" s="63" t="s">
        <v>629</v>
      </c>
      <c r="CT441" s="63" t="s">
        <v>629</v>
      </c>
    </row>
    <row r="442">
      <c r="D442" s="72">
        <f>G112</f>
        <v>4</v>
      </c>
      <c r="K442" s="55">
        <f>N75</f>
        <v>1449</v>
      </c>
      <c r="T442" s="63" t="s">
        <v>629</v>
      </c>
      <c r="AI442" s="63" t="s">
        <v>629</v>
      </c>
      <c r="CT442" s="63" t="s">
        <v>629</v>
      </c>
    </row>
    <row r="443">
      <c r="D443" s="72" t="str">
        <f>D113</f>
        <v>a76</v>
      </c>
      <c r="K443" s="55">
        <f>O75</f>
        <v>9</v>
      </c>
      <c r="T443" s="63" t="s">
        <v>629</v>
      </c>
      <c r="AI443" s="63" t="s">
        <v>629</v>
      </c>
      <c r="CT443" s="63" t="s">
        <v>629</v>
      </c>
    </row>
    <row r="444">
      <c r="D444" s="72" t="str">
        <f>E113</f>
        <v>bb76</v>
      </c>
      <c r="K444" s="55">
        <f>P75</f>
        <v>12</v>
      </c>
      <c r="T444" s="63" t="s">
        <v>629</v>
      </c>
      <c r="AI444" s="63" t="s">
        <v>629</v>
      </c>
      <c r="CT444" s="63" t="s">
        <v>629</v>
      </c>
    </row>
    <row r="445">
      <c r="D445" s="72" t="str">
        <f>F113</f>
        <v>ccc76</v>
      </c>
      <c r="K445" s="55">
        <f>Q75</f>
        <v>3</v>
      </c>
      <c r="T445" s="63" t="s">
        <v>629</v>
      </c>
      <c r="AI445" s="63" t="s">
        <v>629</v>
      </c>
      <c r="CT445" s="63" t="s">
        <v>629</v>
      </c>
    </row>
    <row r="446">
      <c r="D446" s="72">
        <f>G113</f>
        <v>3</v>
      </c>
      <c r="K446" s="55">
        <f>R75</f>
        <v>2014</v>
      </c>
      <c r="T446" s="63" t="s">
        <v>629</v>
      </c>
      <c r="AI446" s="63" t="s">
        <v>629</v>
      </c>
      <c r="CT446" s="63" t="s">
        <v>629</v>
      </c>
    </row>
    <row r="447">
      <c r="D447" s="72" t="str">
        <f>D114</f>
        <v>a77</v>
      </c>
      <c r="K447" s="55">
        <f>K76</f>
        <v>39</v>
      </c>
      <c r="T447" s="63" t="s">
        <v>629</v>
      </c>
      <c r="AI447" s="63" t="s">
        <v>629</v>
      </c>
      <c r="CT447" s="63" t="s">
        <v>629</v>
      </c>
    </row>
    <row r="448">
      <c r="D448" s="72" t="str">
        <f>E114</f>
        <v>bb77</v>
      </c>
      <c r="K448" s="55" t="str">
        <f>L76</f>
        <v>a77</v>
      </c>
      <c r="T448" s="63" t="s">
        <v>629</v>
      </c>
      <c r="AI448" s="63" t="s">
        <v>629</v>
      </c>
      <c r="CT448" s="63" t="s">
        <v>629</v>
      </c>
    </row>
    <row r="449">
      <c r="D449" s="72" t="str">
        <f>F114</f>
        <v>ccc77</v>
      </c>
      <c r="K449" s="55">
        <f>M76</f>
        <v>5</v>
      </c>
      <c r="T449" s="63" t="s">
        <v>629</v>
      </c>
      <c r="AI449" s="63" t="s">
        <v>629</v>
      </c>
      <c r="CT449" s="63" t="s">
        <v>629</v>
      </c>
    </row>
    <row r="450">
      <c r="D450" s="72">
        <f>G114</f>
        <v>4</v>
      </c>
      <c r="K450" s="55">
        <f>N76</f>
        <v>2478</v>
      </c>
      <c r="T450" s="63" t="s">
        <v>629</v>
      </c>
      <c r="AI450" s="63" t="s">
        <v>629</v>
      </c>
      <c r="CT450" s="63" t="s">
        <v>629</v>
      </c>
    </row>
    <row r="451">
      <c r="D451" s="72" t="str">
        <f>D115</f>
        <v>a78</v>
      </c>
      <c r="K451" s="55">
        <f>O76</f>
        <v>5</v>
      </c>
      <c r="T451" s="63" t="s">
        <v>629</v>
      </c>
      <c r="AI451" s="63" t="s">
        <v>629</v>
      </c>
      <c r="CT451" s="63" t="s">
        <v>629</v>
      </c>
    </row>
    <row r="452">
      <c r="D452" s="72" t="str">
        <f>E115</f>
        <v>bb78</v>
      </c>
      <c r="K452" s="55">
        <f>P76</f>
        <v>21</v>
      </c>
      <c r="T452" s="63" t="s">
        <v>629</v>
      </c>
      <c r="AI452" s="63" t="s">
        <v>629</v>
      </c>
      <c r="CT452" s="63" t="s">
        <v>629</v>
      </c>
    </row>
    <row r="453">
      <c r="D453" s="72" t="str">
        <f>F115</f>
        <v>ccc78</v>
      </c>
      <c r="K453" s="55">
        <f>Q76</f>
        <v>3</v>
      </c>
      <c r="T453" s="63" t="s">
        <v>629</v>
      </c>
      <c r="AI453" s="63" t="s">
        <v>629</v>
      </c>
      <c r="CT453" s="63" t="s">
        <v>629</v>
      </c>
    </row>
    <row r="454">
      <c r="D454" s="72">
        <f>G115</f>
        <v>2</v>
      </c>
      <c r="K454" s="55">
        <f>R76</f>
        <v>2018</v>
      </c>
      <c r="T454" s="63" t="s">
        <v>629</v>
      </c>
      <c r="AI454" s="63" t="s">
        <v>629</v>
      </c>
      <c r="CT454" s="63" t="s">
        <v>629</v>
      </c>
    </row>
    <row r="455">
      <c r="D455" s="72" t="str">
        <f>D116</f>
        <v>a79</v>
      </c>
      <c r="K455" s="55">
        <f>K77</f>
        <v>40</v>
      </c>
      <c r="T455" s="63" t="s">
        <v>629</v>
      </c>
      <c r="AI455" s="63" t="s">
        <v>629</v>
      </c>
      <c r="CT455" s="63" t="s">
        <v>629</v>
      </c>
    </row>
    <row r="456">
      <c r="D456" s="72" t="str">
        <f>E116</f>
        <v>bb79</v>
      </c>
      <c r="K456" s="55" t="str">
        <f>L77</f>
        <v>a50</v>
      </c>
      <c r="T456" s="63" t="s">
        <v>629</v>
      </c>
      <c r="AI456" s="63" t="s">
        <v>629</v>
      </c>
      <c r="CT456" s="63" t="s">
        <v>629</v>
      </c>
    </row>
    <row r="457">
      <c r="D457" s="72" t="str">
        <f>F116</f>
        <v>ccc79</v>
      </c>
      <c r="K457" s="55">
        <f>M77</f>
        <v>2</v>
      </c>
      <c r="T457" s="63" t="s">
        <v>629</v>
      </c>
      <c r="AI457" s="63" t="s">
        <v>629</v>
      </c>
      <c r="CT457" s="63" t="s">
        <v>629</v>
      </c>
    </row>
    <row r="458">
      <c r="D458" s="72">
        <f>G116</f>
        <v>4</v>
      </c>
      <c r="K458" s="55">
        <f>N77</f>
        <v>2316</v>
      </c>
      <c r="T458" s="63" t="s">
        <v>629</v>
      </c>
      <c r="AI458" s="63" t="s">
        <v>629</v>
      </c>
      <c r="CT458" s="63" t="s">
        <v>629</v>
      </c>
    </row>
    <row r="459">
      <c r="D459" s="72" t="str">
        <f>D117</f>
        <v>a80</v>
      </c>
      <c r="K459" s="55">
        <f>O77</f>
        <v>20</v>
      </c>
      <c r="T459" s="63" t="s">
        <v>629</v>
      </c>
      <c r="AI459" s="63" t="s">
        <v>629</v>
      </c>
      <c r="CT459" s="63" t="s">
        <v>629</v>
      </c>
    </row>
    <row r="460">
      <c r="D460" s="72" t="str">
        <f>E117</f>
        <v>bb80</v>
      </c>
      <c r="K460" s="55">
        <f>P77</f>
        <v>5</v>
      </c>
      <c r="T460" s="63" t="s">
        <v>629</v>
      </c>
      <c r="AI460" s="63" t="s">
        <v>629</v>
      </c>
      <c r="CT460" s="63" t="s">
        <v>629</v>
      </c>
    </row>
    <row r="461">
      <c r="D461" s="72" t="str">
        <f>F117</f>
        <v>ccc80</v>
      </c>
      <c r="K461" s="55">
        <f>Q77</f>
        <v>1</v>
      </c>
      <c r="T461" s="63" t="s">
        <v>629</v>
      </c>
      <c r="AI461" s="63" t="s">
        <v>629</v>
      </c>
      <c r="CT461" s="63" t="s">
        <v>629</v>
      </c>
    </row>
    <row r="462">
      <c r="D462" s="72">
        <f>G117</f>
        <v>2</v>
      </c>
      <c r="K462" s="55">
        <f>R77</f>
        <v>2017</v>
      </c>
      <c r="T462" s="63" t="s">
        <v>629</v>
      </c>
      <c r="AI462" s="63" t="s">
        <v>629</v>
      </c>
      <c r="CT462" s="63" t="s">
        <v>629</v>
      </c>
    </row>
    <row r="463">
      <c r="D463" s="72" t="str">
        <f>D118</f>
        <v>a81</v>
      </c>
      <c r="K463" s="55">
        <f>K78</f>
        <v>41</v>
      </c>
      <c r="T463" s="63" t="s">
        <v>629</v>
      </c>
      <c r="AI463" s="63" t="s">
        <v>629</v>
      </c>
      <c r="CT463" s="63" t="s">
        <v>629</v>
      </c>
    </row>
    <row r="464">
      <c r="D464" s="72" t="str">
        <f>E118</f>
        <v>bb81</v>
      </c>
      <c r="K464" s="55" t="str">
        <f>L78</f>
        <v>a8</v>
      </c>
      <c r="T464" s="63" t="s">
        <v>629</v>
      </c>
      <c r="AI464" s="63" t="s">
        <v>629</v>
      </c>
      <c r="CT464" s="63" t="s">
        <v>629</v>
      </c>
    </row>
    <row r="465">
      <c r="D465" s="72" t="str">
        <f>F118</f>
        <v>ccc81</v>
      </c>
      <c r="K465" s="55">
        <f>M78</f>
        <v>7</v>
      </c>
      <c r="T465" s="63" t="s">
        <v>629</v>
      </c>
      <c r="AI465" s="63" t="s">
        <v>629</v>
      </c>
      <c r="CT465" s="63" t="s">
        <v>629</v>
      </c>
    </row>
    <row r="466">
      <c r="D466" s="72">
        <f>G118</f>
        <v>2</v>
      </c>
      <c r="K466" s="55">
        <f>N78</f>
        <v>1791</v>
      </c>
      <c r="T466" s="63" t="s">
        <v>629</v>
      </c>
      <c r="AI466" s="63" t="s">
        <v>629</v>
      </c>
      <c r="CT466" s="63" t="s">
        <v>629</v>
      </c>
    </row>
    <row r="467">
      <c r="D467" s="72" t="str">
        <f>D119</f>
        <v>a82</v>
      </c>
      <c r="K467" s="55">
        <f>O78</f>
        <v>21</v>
      </c>
      <c r="T467" s="63" t="s">
        <v>629</v>
      </c>
      <c r="AI467" s="63" t="s">
        <v>629</v>
      </c>
      <c r="CT467" s="63" t="s">
        <v>629</v>
      </c>
    </row>
    <row r="468">
      <c r="D468" s="72" t="str">
        <f>E119</f>
        <v>bb82</v>
      </c>
      <c r="K468" s="55">
        <f>P78</f>
        <v>2</v>
      </c>
      <c r="T468" s="63" t="s">
        <v>629</v>
      </c>
      <c r="AI468" s="63" t="s">
        <v>629</v>
      </c>
      <c r="CT468" s="63" t="s">
        <v>629</v>
      </c>
    </row>
    <row r="469">
      <c r="D469" s="72" t="str">
        <f>F119</f>
        <v>ccc82</v>
      </c>
      <c r="K469" s="55">
        <f>Q78</f>
        <v>6</v>
      </c>
      <c r="T469" s="63" t="s">
        <v>629</v>
      </c>
      <c r="AI469" s="63" t="s">
        <v>629</v>
      </c>
      <c r="CT469" s="63" t="s">
        <v>629</v>
      </c>
    </row>
    <row r="470">
      <c r="D470" s="72">
        <f>G119</f>
        <v>2</v>
      </c>
      <c r="K470" s="55">
        <f>R78</f>
        <v>2000</v>
      </c>
      <c r="T470" s="63" t="s">
        <v>629</v>
      </c>
      <c r="AI470" s="63" t="s">
        <v>629</v>
      </c>
      <c r="CT470" s="63" t="s">
        <v>629</v>
      </c>
    </row>
    <row r="471">
      <c r="D471" s="72" t="str">
        <f>D120</f>
        <v>a83</v>
      </c>
      <c r="K471" s="55">
        <f>K79</f>
        <v>42</v>
      </c>
      <c r="T471" s="63" t="s">
        <v>629</v>
      </c>
      <c r="AI471" s="63" t="s">
        <v>629</v>
      </c>
      <c r="CT471" s="63" t="s">
        <v>629</v>
      </c>
    </row>
    <row r="472">
      <c r="D472" s="72" t="str">
        <f>E120</f>
        <v>bb83</v>
      </c>
      <c r="K472" s="55" t="str">
        <f>L79</f>
        <v>a49</v>
      </c>
      <c r="T472" s="63" t="s">
        <v>629</v>
      </c>
      <c r="AI472" s="63" t="s">
        <v>629</v>
      </c>
      <c r="CT472" s="63" t="s">
        <v>629</v>
      </c>
    </row>
    <row r="473">
      <c r="D473" s="72" t="str">
        <f>F120</f>
        <v>ccc83</v>
      </c>
      <c r="K473" s="55">
        <f>M79</f>
        <v>5</v>
      </c>
      <c r="T473" s="63" t="s">
        <v>629</v>
      </c>
      <c r="AI473" s="63" t="s">
        <v>629</v>
      </c>
      <c r="CT473" s="63" t="s">
        <v>629</v>
      </c>
    </row>
    <row r="474">
      <c r="D474" s="72">
        <f>G120</f>
        <v>2</v>
      </c>
      <c r="K474" s="55">
        <f>N79</f>
        <v>7596</v>
      </c>
      <c r="T474" s="63" t="s">
        <v>629</v>
      </c>
      <c r="AI474" s="63" t="s">
        <v>629</v>
      </c>
      <c r="CT474" s="63" t="s">
        <v>629</v>
      </c>
    </row>
    <row r="475">
      <c r="D475" s="72" t="str">
        <f>D121</f>
        <v>a84</v>
      </c>
      <c r="K475" s="55">
        <f>O79</f>
        <v>6</v>
      </c>
      <c r="T475" s="63" t="s">
        <v>629</v>
      </c>
      <c r="AI475" s="63" t="s">
        <v>629</v>
      </c>
      <c r="CT475" s="63" t="s">
        <v>629</v>
      </c>
    </row>
    <row r="476">
      <c r="D476" s="72" t="str">
        <f>E121</f>
        <v>bb84</v>
      </c>
      <c r="K476" s="55">
        <f>P79</f>
        <v>4</v>
      </c>
      <c r="T476" s="63" t="s">
        <v>629</v>
      </c>
      <c r="AI476" s="63" t="s">
        <v>629</v>
      </c>
      <c r="CT476" s="63" t="s">
        <v>629</v>
      </c>
    </row>
    <row r="477">
      <c r="D477" s="72" t="str">
        <f>F121</f>
        <v>ccc84</v>
      </c>
      <c r="K477" s="55">
        <f>Q79</f>
        <v>2</v>
      </c>
      <c r="T477" s="63" t="s">
        <v>629</v>
      </c>
      <c r="AI477" s="63" t="s">
        <v>629</v>
      </c>
      <c r="CT477" s="63" t="s">
        <v>629</v>
      </c>
    </row>
    <row r="478">
      <c r="D478" s="72">
        <f>G121</f>
        <v>3</v>
      </c>
      <c r="K478" s="55">
        <f>R79</f>
        <v>2018</v>
      </c>
      <c r="T478" s="63" t="s">
        <v>629</v>
      </c>
      <c r="AI478" s="63" t="s">
        <v>629</v>
      </c>
      <c r="CT478" s="63" t="s">
        <v>629</v>
      </c>
    </row>
    <row r="479">
      <c r="D479" s="72" t="str">
        <f>D122</f>
        <v>a85</v>
      </c>
      <c r="K479" s="55">
        <f>K80</f>
        <v>43</v>
      </c>
      <c r="T479" s="63" t="s">
        <v>629</v>
      </c>
      <c r="AI479" s="63" t="s">
        <v>629</v>
      </c>
      <c r="CT479" s="63" t="s">
        <v>629</v>
      </c>
    </row>
    <row r="480">
      <c r="D480" s="72" t="str">
        <f>E122</f>
        <v>bb85</v>
      </c>
      <c r="K480" s="55" t="str">
        <f>L80</f>
        <v>a24</v>
      </c>
      <c r="T480" s="63" t="s">
        <v>629</v>
      </c>
      <c r="AI480" s="63" t="s">
        <v>629</v>
      </c>
      <c r="CT480" s="63" t="s">
        <v>629</v>
      </c>
    </row>
    <row r="481">
      <c r="D481" s="72" t="str">
        <f>F122</f>
        <v>ccc85</v>
      </c>
      <c r="K481" s="55">
        <f>M80</f>
        <v>10</v>
      </c>
      <c r="T481" s="63" t="s">
        <v>629</v>
      </c>
      <c r="AI481" s="63" t="s">
        <v>629</v>
      </c>
      <c r="CT481" s="63" t="s">
        <v>629</v>
      </c>
    </row>
    <row r="482">
      <c r="D482" s="72">
        <f>G122</f>
        <v>3</v>
      </c>
      <c r="K482" s="55">
        <f>N80</f>
        <v>9239</v>
      </c>
      <c r="T482" s="63" t="s">
        <v>629</v>
      </c>
      <c r="AI482" s="63" t="s">
        <v>629</v>
      </c>
      <c r="CT482" s="63" t="s">
        <v>629</v>
      </c>
    </row>
    <row r="483">
      <c r="D483" s="72" t="str">
        <f>D123</f>
        <v>a86</v>
      </c>
      <c r="K483" s="55">
        <f>O80</f>
        <v>18</v>
      </c>
      <c r="T483" s="63" t="s">
        <v>629</v>
      </c>
      <c r="AI483" s="63" t="s">
        <v>629</v>
      </c>
      <c r="CT483" s="63" t="s">
        <v>629</v>
      </c>
    </row>
    <row r="484">
      <c r="D484" s="72" t="str">
        <f>E123</f>
        <v>bb86</v>
      </c>
      <c r="K484" s="55">
        <f>P80</f>
        <v>21</v>
      </c>
      <c r="T484" s="63" t="s">
        <v>629</v>
      </c>
      <c r="AI484" s="63" t="s">
        <v>629</v>
      </c>
      <c r="CT484" s="63" t="s">
        <v>629</v>
      </c>
    </row>
    <row r="485">
      <c r="D485" s="72" t="str">
        <f>F123</f>
        <v>ccc86</v>
      </c>
      <c r="K485" s="55">
        <f>Q80</f>
        <v>9</v>
      </c>
      <c r="T485" s="63" t="s">
        <v>629</v>
      </c>
      <c r="AI485" s="63" t="s">
        <v>629</v>
      </c>
      <c r="CT485" s="63" t="s">
        <v>629</v>
      </c>
    </row>
    <row r="486">
      <c r="D486" s="72">
        <f>G123</f>
        <v>2</v>
      </c>
      <c r="K486" s="55">
        <f>R80</f>
        <v>2017</v>
      </c>
      <c r="T486" s="63" t="s">
        <v>629</v>
      </c>
      <c r="AI486" s="63" t="s">
        <v>629</v>
      </c>
      <c r="CT486" s="63" t="s">
        <v>629</v>
      </c>
    </row>
    <row r="487">
      <c r="D487" s="72" t="str">
        <f>D124</f>
        <v>a87</v>
      </c>
      <c r="K487" s="55">
        <f>K81</f>
        <v>44</v>
      </c>
      <c r="T487" s="63" t="s">
        <v>629</v>
      </c>
      <c r="AI487" s="63" t="s">
        <v>629</v>
      </c>
      <c r="CT487" s="63" t="s">
        <v>629</v>
      </c>
    </row>
    <row r="488">
      <c r="D488" s="72" t="str">
        <f>E124</f>
        <v>bb87</v>
      </c>
      <c r="K488" s="55" t="str">
        <f>L81</f>
        <v>a2</v>
      </c>
      <c r="T488" s="63" t="s">
        <v>629</v>
      </c>
      <c r="AI488" s="63" t="s">
        <v>629</v>
      </c>
      <c r="CT488" s="63" t="s">
        <v>629</v>
      </c>
    </row>
    <row r="489">
      <c r="D489" s="72" t="str">
        <f>F124</f>
        <v>ccc87</v>
      </c>
      <c r="K489" s="55">
        <f>M81</f>
        <v>5</v>
      </c>
      <c r="T489" s="63" t="s">
        <v>629</v>
      </c>
      <c r="AI489" s="63" t="s">
        <v>629</v>
      </c>
      <c r="CT489" s="63" t="s">
        <v>629</v>
      </c>
    </row>
    <row r="490">
      <c r="D490" s="72">
        <f>G124</f>
        <v>2</v>
      </c>
      <c r="K490" s="55">
        <f>N81</f>
        <v>1741</v>
      </c>
      <c r="T490" s="63" t="s">
        <v>629</v>
      </c>
      <c r="AI490" s="63" t="s">
        <v>629</v>
      </c>
      <c r="CT490" s="63" t="s">
        <v>629</v>
      </c>
    </row>
    <row r="491">
      <c r="D491" s="72" t="str">
        <f>D125</f>
        <v>a88</v>
      </c>
      <c r="K491" s="55">
        <f>O81</f>
        <v>21</v>
      </c>
      <c r="T491" s="63" t="s">
        <v>629</v>
      </c>
      <c r="AI491" s="63" t="s">
        <v>629</v>
      </c>
      <c r="CT491" s="63" t="s">
        <v>629</v>
      </c>
    </row>
    <row r="492">
      <c r="D492" s="72" t="str">
        <f>E125</f>
        <v>bb88</v>
      </c>
      <c r="K492" s="55">
        <f>P81</f>
        <v>25</v>
      </c>
      <c r="T492" s="63" t="s">
        <v>629</v>
      </c>
      <c r="AI492" s="63" t="s">
        <v>629</v>
      </c>
      <c r="CT492" s="63" t="s">
        <v>629</v>
      </c>
    </row>
    <row r="493">
      <c r="D493" s="72" t="str">
        <f>F125</f>
        <v>ccc88</v>
      </c>
      <c r="K493" s="55">
        <f>Q81</f>
        <v>6</v>
      </c>
      <c r="T493" s="63" t="s">
        <v>629</v>
      </c>
      <c r="AI493" s="63" t="s">
        <v>629</v>
      </c>
      <c r="CT493" s="63" t="s">
        <v>629</v>
      </c>
    </row>
    <row r="494">
      <c r="D494" s="72">
        <f>G125</f>
        <v>1</v>
      </c>
      <c r="K494" s="55">
        <f>R81</f>
        <v>2003</v>
      </c>
      <c r="T494" s="63" t="s">
        <v>629</v>
      </c>
      <c r="AI494" s="63" t="s">
        <v>629</v>
      </c>
      <c r="CT494" s="63" t="s">
        <v>629</v>
      </c>
    </row>
    <row r="495">
      <c r="D495" s="72" t="str">
        <f>D126</f>
        <v>a89</v>
      </c>
      <c r="K495" s="55">
        <f>K82</f>
        <v>45</v>
      </c>
      <c r="T495" s="63" t="s">
        <v>629</v>
      </c>
      <c r="AI495" s="63" t="s">
        <v>629</v>
      </c>
      <c r="CT495" s="63" t="s">
        <v>629</v>
      </c>
    </row>
    <row r="496">
      <c r="D496" s="72" t="str">
        <f>E126</f>
        <v>bb89</v>
      </c>
      <c r="K496" s="55" t="str">
        <f>L82</f>
        <v>a60</v>
      </c>
      <c r="T496" s="63" t="s">
        <v>629</v>
      </c>
      <c r="AI496" s="63" t="s">
        <v>629</v>
      </c>
      <c r="CT496" s="63" t="s">
        <v>629</v>
      </c>
    </row>
    <row r="497">
      <c r="D497" s="72" t="str">
        <f>F126</f>
        <v>ccc89</v>
      </c>
      <c r="K497" s="55">
        <f>M82</f>
        <v>7</v>
      </c>
      <c r="T497" s="63" t="s">
        <v>629</v>
      </c>
      <c r="AI497" s="63" t="s">
        <v>629</v>
      </c>
      <c r="CT497" s="63" t="s">
        <v>629</v>
      </c>
    </row>
    <row r="498">
      <c r="D498" s="72">
        <f>G126</f>
        <v>4</v>
      </c>
      <c r="K498" s="55">
        <f>N82</f>
        <v>8319</v>
      </c>
      <c r="T498" s="63" t="s">
        <v>629</v>
      </c>
      <c r="AI498" s="63" t="s">
        <v>629</v>
      </c>
      <c r="CT498" s="63" t="s">
        <v>629</v>
      </c>
    </row>
    <row r="499">
      <c r="D499" s="72" t="str">
        <f>D127</f>
        <v>a90</v>
      </c>
      <c r="K499" s="55">
        <f>O82</f>
        <v>16</v>
      </c>
      <c r="T499" s="63" t="s">
        <v>629</v>
      </c>
      <c r="AI499" s="63" t="s">
        <v>629</v>
      </c>
      <c r="CT499" s="63" t="s">
        <v>629</v>
      </c>
    </row>
    <row r="500">
      <c r="D500" s="72" t="str">
        <f>E127</f>
        <v>bb90</v>
      </c>
      <c r="K500" s="55">
        <f>P82</f>
        <v>11</v>
      </c>
      <c r="T500" s="63" t="s">
        <v>629</v>
      </c>
      <c r="AI500" s="63" t="s">
        <v>629</v>
      </c>
      <c r="CT500" s="63" t="s">
        <v>629</v>
      </c>
    </row>
    <row r="501">
      <c r="D501" s="72" t="str">
        <f>F127</f>
        <v>ccc90</v>
      </c>
      <c r="K501" s="55">
        <f>Q82</f>
        <v>8</v>
      </c>
      <c r="T501" s="63" t="s">
        <v>629</v>
      </c>
      <c r="AI501" s="63" t="s">
        <v>629</v>
      </c>
      <c r="CT501" s="63" t="s">
        <v>629</v>
      </c>
    </row>
    <row r="502">
      <c r="D502" s="72">
        <f>G127</f>
        <v>1</v>
      </c>
      <c r="K502" s="55">
        <f>R82</f>
        <v>2014</v>
      </c>
      <c r="T502" s="63" t="s">
        <v>629</v>
      </c>
      <c r="AI502" s="63" t="s">
        <v>629</v>
      </c>
      <c r="CT502" s="63" t="s">
        <v>629</v>
      </c>
    </row>
    <row r="503">
      <c r="D503" s="72" t="str">
        <f>D128</f>
        <v>a91</v>
      </c>
      <c r="K503" s="55">
        <f>K83</f>
        <v>46</v>
      </c>
      <c r="T503" s="63" t="s">
        <v>629</v>
      </c>
      <c r="AI503" s="63" t="s">
        <v>629</v>
      </c>
      <c r="CT503" s="63" t="s">
        <v>629</v>
      </c>
    </row>
    <row r="504">
      <c r="D504" s="72" t="str">
        <f>E128</f>
        <v>bb91</v>
      </c>
      <c r="K504" s="55" t="str">
        <f>L83</f>
        <v>a63</v>
      </c>
      <c r="T504" s="63" t="s">
        <v>629</v>
      </c>
      <c r="AI504" s="63" t="s">
        <v>629</v>
      </c>
      <c r="CT504" s="63" t="s">
        <v>629</v>
      </c>
    </row>
    <row r="505">
      <c r="D505" s="72" t="str">
        <f>F128</f>
        <v>ccc91</v>
      </c>
      <c r="K505" s="55">
        <f>M83</f>
        <v>10</v>
      </c>
      <c r="T505" s="63" t="s">
        <v>629</v>
      </c>
      <c r="AI505" s="63" t="s">
        <v>629</v>
      </c>
      <c r="CT505" s="63" t="s">
        <v>629</v>
      </c>
    </row>
    <row r="506">
      <c r="D506" s="72">
        <f>G128</f>
        <v>2</v>
      </c>
      <c r="K506" s="55">
        <f>N83</f>
        <v>3126</v>
      </c>
      <c r="T506" s="63" t="s">
        <v>629</v>
      </c>
      <c r="AI506" s="63" t="s">
        <v>629</v>
      </c>
      <c r="CT506" s="63" t="s">
        <v>629</v>
      </c>
    </row>
    <row r="507">
      <c r="D507" s="72" t="str">
        <f>D129</f>
        <v>a92</v>
      </c>
      <c r="K507" s="55">
        <f>O83</f>
        <v>18</v>
      </c>
      <c r="T507" s="63" t="s">
        <v>629</v>
      </c>
      <c r="AI507" s="63" t="s">
        <v>629</v>
      </c>
      <c r="CT507" s="63" t="s">
        <v>629</v>
      </c>
    </row>
    <row r="508">
      <c r="D508" s="72" t="str">
        <f>E129</f>
        <v>bb92</v>
      </c>
      <c r="K508" s="55">
        <f>P83</f>
        <v>10</v>
      </c>
      <c r="T508" s="63" t="s">
        <v>629</v>
      </c>
      <c r="AI508" s="63" t="s">
        <v>629</v>
      </c>
      <c r="CT508" s="63" t="s">
        <v>629</v>
      </c>
    </row>
    <row r="509">
      <c r="D509" s="72" t="str">
        <f>F129</f>
        <v>ccc92</v>
      </c>
      <c r="K509" s="55">
        <f>Q83</f>
        <v>8</v>
      </c>
      <c r="T509" s="63" t="s">
        <v>629</v>
      </c>
      <c r="AI509" s="63" t="s">
        <v>629</v>
      </c>
      <c r="CT509" s="63" t="s">
        <v>629</v>
      </c>
    </row>
    <row r="510">
      <c r="D510" s="72">
        <f>G129</f>
        <v>4</v>
      </c>
      <c r="K510" s="55">
        <f>R83</f>
        <v>2019</v>
      </c>
      <c r="T510" s="63" t="s">
        <v>629</v>
      </c>
      <c r="AI510" s="63" t="s">
        <v>629</v>
      </c>
      <c r="CT510" s="63" t="s">
        <v>629</v>
      </c>
    </row>
    <row r="511">
      <c r="D511" s="72" t="str">
        <f>D130</f>
        <v>a93</v>
      </c>
      <c r="K511" s="55">
        <f>K84</f>
        <v>47</v>
      </c>
      <c r="T511" s="63" t="s">
        <v>629</v>
      </c>
      <c r="AI511" s="63" t="s">
        <v>629</v>
      </c>
      <c r="CT511" s="63" t="s">
        <v>629</v>
      </c>
    </row>
    <row r="512">
      <c r="D512" s="72" t="str">
        <f>E130</f>
        <v>bb93</v>
      </c>
      <c r="K512" s="55" t="str">
        <f>L84</f>
        <v>a50</v>
      </c>
      <c r="T512" s="63" t="s">
        <v>629</v>
      </c>
      <c r="AI512" s="63" t="s">
        <v>629</v>
      </c>
      <c r="CT512" s="63" t="s">
        <v>629</v>
      </c>
    </row>
    <row r="513">
      <c r="D513" s="72" t="str">
        <f>F130</f>
        <v>ccc93</v>
      </c>
      <c r="K513" s="55">
        <f>M84</f>
        <v>7</v>
      </c>
      <c r="T513" s="63" t="s">
        <v>629</v>
      </c>
      <c r="AI513" s="63" t="s">
        <v>629</v>
      </c>
      <c r="CT513" s="63" t="s">
        <v>629</v>
      </c>
    </row>
    <row r="514">
      <c r="D514" s="72">
        <f>G130</f>
        <v>3</v>
      </c>
      <c r="K514" s="55">
        <f>N84</f>
        <v>5015</v>
      </c>
      <c r="T514" s="63" t="s">
        <v>629</v>
      </c>
      <c r="AI514" s="63" t="s">
        <v>629</v>
      </c>
      <c r="CT514" s="63" t="s">
        <v>629</v>
      </c>
    </row>
    <row r="515">
      <c r="D515" s="72" t="str">
        <f>D131</f>
        <v>a94</v>
      </c>
      <c r="K515" s="55">
        <f>O84</f>
        <v>13</v>
      </c>
      <c r="T515" s="63" t="s">
        <v>629</v>
      </c>
      <c r="AI515" s="63" t="s">
        <v>629</v>
      </c>
      <c r="CT515" s="63" t="s">
        <v>629</v>
      </c>
    </row>
    <row r="516">
      <c r="D516" s="72" t="str">
        <f>E131</f>
        <v>bb94</v>
      </c>
      <c r="K516" s="55">
        <f>P84</f>
        <v>19</v>
      </c>
      <c r="T516" s="63" t="s">
        <v>629</v>
      </c>
      <c r="AI516" s="63" t="s">
        <v>629</v>
      </c>
      <c r="CT516" s="63" t="s">
        <v>629</v>
      </c>
    </row>
    <row r="517">
      <c r="D517" s="72" t="str">
        <f>F131</f>
        <v>ccc94</v>
      </c>
      <c r="K517" s="55">
        <f>Q84</f>
        <v>7</v>
      </c>
      <c r="T517" s="63" t="s">
        <v>629</v>
      </c>
      <c r="AI517" s="63" t="s">
        <v>629</v>
      </c>
      <c r="CT517" s="63" t="s">
        <v>629</v>
      </c>
    </row>
    <row r="518">
      <c r="D518" s="72">
        <f>G131</f>
        <v>4</v>
      </c>
      <c r="K518" s="55">
        <f>R84</f>
        <v>2012</v>
      </c>
      <c r="T518" s="63" t="s">
        <v>629</v>
      </c>
      <c r="AI518" s="63" t="s">
        <v>629</v>
      </c>
      <c r="CT518" s="63" t="s">
        <v>629</v>
      </c>
    </row>
    <row r="519">
      <c r="D519" s="72" t="str">
        <f>D132</f>
        <v>a95</v>
      </c>
      <c r="K519" s="55">
        <f>K85</f>
        <v>48</v>
      </c>
      <c r="T519" s="63" t="s">
        <v>629</v>
      </c>
      <c r="AI519" s="63" t="s">
        <v>629</v>
      </c>
      <c r="CT519" s="63" t="s">
        <v>629</v>
      </c>
    </row>
    <row r="520">
      <c r="D520" s="72" t="str">
        <f>E132</f>
        <v>bb95</v>
      </c>
      <c r="K520" s="55" t="str">
        <f>L85</f>
        <v>a25</v>
      </c>
      <c r="T520" s="63" t="s">
        <v>629</v>
      </c>
      <c r="AI520" s="63" t="s">
        <v>629</v>
      </c>
      <c r="CT520" s="63" t="s">
        <v>629</v>
      </c>
    </row>
    <row r="521">
      <c r="D521" s="72" t="str">
        <f>F132</f>
        <v>ccc95</v>
      </c>
      <c r="K521" s="55">
        <f>M85</f>
        <v>6</v>
      </c>
      <c r="T521" s="63" t="s">
        <v>629</v>
      </c>
      <c r="AI521" s="63" t="s">
        <v>629</v>
      </c>
      <c r="CT521" s="63" t="s">
        <v>629</v>
      </c>
    </row>
    <row r="522">
      <c r="D522" s="72">
        <f>G132</f>
        <v>2</v>
      </c>
      <c r="K522" s="55">
        <f>N85</f>
        <v>9488</v>
      </c>
      <c r="T522" s="63" t="s">
        <v>629</v>
      </c>
      <c r="AI522" s="63" t="s">
        <v>629</v>
      </c>
      <c r="CT522" s="63" t="s">
        <v>629</v>
      </c>
    </row>
    <row r="523">
      <c r="D523" s="72" t="str">
        <f>D133</f>
        <v>a96</v>
      </c>
      <c r="K523" s="55">
        <f>O85</f>
        <v>12</v>
      </c>
      <c r="T523" s="63" t="s">
        <v>629</v>
      </c>
      <c r="AI523" s="63" t="s">
        <v>629</v>
      </c>
      <c r="CT523" s="63" t="s">
        <v>629</v>
      </c>
    </row>
    <row r="524">
      <c r="D524" s="72" t="str">
        <f>E133</f>
        <v>bb96</v>
      </c>
      <c r="K524" s="55">
        <f>P85</f>
        <v>25</v>
      </c>
      <c r="T524" s="63" t="s">
        <v>629</v>
      </c>
      <c r="AI524" s="63" t="s">
        <v>629</v>
      </c>
      <c r="CT524" s="63" t="s">
        <v>629</v>
      </c>
    </row>
    <row r="525">
      <c r="D525" s="72" t="str">
        <f>F133</f>
        <v>ccc96</v>
      </c>
      <c r="K525" s="55">
        <f>Q85</f>
        <v>7</v>
      </c>
      <c r="T525" s="63" t="s">
        <v>629</v>
      </c>
      <c r="AI525" s="63" t="s">
        <v>629</v>
      </c>
      <c r="CT525" s="63" t="s">
        <v>629</v>
      </c>
    </row>
    <row r="526">
      <c r="D526" s="72">
        <f>G133</f>
        <v>2</v>
      </c>
      <c r="K526" s="55">
        <f>R85</f>
        <v>2019</v>
      </c>
      <c r="T526" s="63" t="s">
        <v>629</v>
      </c>
      <c r="AI526" s="63" t="s">
        <v>629</v>
      </c>
      <c r="CT526" s="63" t="s">
        <v>629</v>
      </c>
    </row>
    <row r="527">
      <c r="D527" s="72" t="str">
        <f>D134</f>
        <v>a97</v>
      </c>
      <c r="K527" s="55">
        <f>K86</f>
        <v>49</v>
      </c>
      <c r="T527" s="63" t="s">
        <v>629</v>
      </c>
      <c r="AI527" s="63" t="s">
        <v>629</v>
      </c>
      <c r="CT527" s="63" t="s">
        <v>629</v>
      </c>
    </row>
    <row r="528">
      <c r="D528" s="72" t="str">
        <f>E134</f>
        <v>bb97</v>
      </c>
      <c r="K528" s="55" t="str">
        <f>L86</f>
        <v>a74</v>
      </c>
      <c r="T528" s="63" t="s">
        <v>629</v>
      </c>
      <c r="AI528" s="63" t="s">
        <v>629</v>
      </c>
      <c r="CT528" s="63" t="s">
        <v>629</v>
      </c>
    </row>
    <row r="529">
      <c r="D529" s="72" t="str">
        <f>F134</f>
        <v>ccc97</v>
      </c>
      <c r="K529" s="55">
        <f>M86</f>
        <v>7</v>
      </c>
      <c r="T529" s="63" t="s">
        <v>629</v>
      </c>
      <c r="AI529" s="63" t="s">
        <v>629</v>
      </c>
      <c r="CT529" s="63" t="s">
        <v>629</v>
      </c>
    </row>
    <row r="530">
      <c r="D530" s="72">
        <f>G134</f>
        <v>1</v>
      </c>
      <c r="K530" s="55">
        <f>N86</f>
        <v>2616</v>
      </c>
      <c r="T530" s="63" t="s">
        <v>629</v>
      </c>
      <c r="AI530" s="63" t="s">
        <v>629</v>
      </c>
      <c r="CT530" s="63" t="s">
        <v>629</v>
      </c>
    </row>
    <row r="531">
      <c r="D531" s="72" t="str">
        <f>D135</f>
        <v>a98</v>
      </c>
      <c r="K531" s="55">
        <f>O86</f>
        <v>3</v>
      </c>
      <c r="T531" s="63" t="s">
        <v>629</v>
      </c>
      <c r="AI531" s="63" t="s">
        <v>629</v>
      </c>
      <c r="CT531" s="63" t="s">
        <v>629</v>
      </c>
    </row>
    <row r="532">
      <c r="D532" s="72" t="str">
        <f>E135</f>
        <v>bb98</v>
      </c>
      <c r="K532" s="55">
        <f>P86</f>
        <v>7</v>
      </c>
      <c r="T532" s="63" t="s">
        <v>629</v>
      </c>
      <c r="AI532" s="63" t="s">
        <v>629</v>
      </c>
      <c r="CT532" s="63" t="s">
        <v>629</v>
      </c>
    </row>
    <row r="533">
      <c r="D533" s="72" t="str">
        <f>F135</f>
        <v>ccc98</v>
      </c>
      <c r="K533" s="55">
        <f>Q86</f>
        <v>5</v>
      </c>
      <c r="T533" s="63" t="s">
        <v>629</v>
      </c>
      <c r="AI533" s="63" t="s">
        <v>629</v>
      </c>
      <c r="CT533" s="63" t="s">
        <v>629</v>
      </c>
    </row>
    <row r="534">
      <c r="D534" s="72">
        <f>G135</f>
        <v>4</v>
      </c>
      <c r="K534" s="55">
        <f>R86</f>
        <v>2002</v>
      </c>
      <c r="T534" s="63" t="s">
        <v>629</v>
      </c>
      <c r="AI534" s="63" t="s">
        <v>629</v>
      </c>
      <c r="CT534" s="63" t="s">
        <v>629</v>
      </c>
    </row>
    <row r="535">
      <c r="D535" s="72" t="str">
        <f>D136</f>
        <v>a99</v>
      </c>
      <c r="K535" s="55">
        <f>K87</f>
        <v>50</v>
      </c>
      <c r="T535" s="63" t="s">
        <v>629</v>
      </c>
      <c r="AI535" s="63" t="s">
        <v>629</v>
      </c>
      <c r="CT535" s="63" t="s">
        <v>629</v>
      </c>
    </row>
    <row r="536">
      <c r="D536" s="72" t="str">
        <f>E136</f>
        <v>bb99</v>
      </c>
      <c r="K536" s="55" t="str">
        <f>L87</f>
        <v>a76</v>
      </c>
      <c r="T536" s="63" t="s">
        <v>629</v>
      </c>
      <c r="AI536" s="63" t="s">
        <v>629</v>
      </c>
      <c r="CT536" s="63" t="s">
        <v>629</v>
      </c>
    </row>
    <row r="537">
      <c r="D537" s="72" t="str">
        <f>F136</f>
        <v>ccc99</v>
      </c>
      <c r="K537" s="55">
        <f>M87</f>
        <v>5</v>
      </c>
      <c r="T537" s="63" t="s">
        <v>629</v>
      </c>
      <c r="AI537" s="63" t="s">
        <v>629</v>
      </c>
      <c r="CT537" s="63" t="s">
        <v>629</v>
      </c>
    </row>
    <row r="538">
      <c r="D538" s="72">
        <f>G136</f>
        <v>3</v>
      </c>
      <c r="K538" s="55">
        <f>N87</f>
        <v>4749</v>
      </c>
      <c r="T538" s="63" t="s">
        <v>629</v>
      </c>
      <c r="AI538" s="63" t="s">
        <v>629</v>
      </c>
      <c r="CT538" s="63" t="s">
        <v>629</v>
      </c>
    </row>
    <row r="539">
      <c r="D539" s="72" t="str">
        <f>D137</f>
        <v>a100</v>
      </c>
      <c r="K539" s="55">
        <f>O87</f>
        <v>18</v>
      </c>
      <c r="T539" s="63" t="s">
        <v>629</v>
      </c>
      <c r="AI539" s="63" t="s">
        <v>629</v>
      </c>
      <c r="CT539" s="63" t="s">
        <v>629</v>
      </c>
    </row>
    <row r="540">
      <c r="D540" s="72" t="str">
        <f>E137</f>
        <v>bb100</v>
      </c>
      <c r="K540" s="55">
        <f>P87</f>
        <v>26</v>
      </c>
      <c r="T540" s="63" t="s">
        <v>629</v>
      </c>
      <c r="AI540" s="63" t="s">
        <v>629</v>
      </c>
      <c r="CT540" s="63" t="s">
        <v>629</v>
      </c>
    </row>
    <row r="541">
      <c r="D541" s="72" t="str">
        <f>F137</f>
        <v>ccc100</v>
      </c>
      <c r="K541" s="55">
        <f>Q87</f>
        <v>4</v>
      </c>
      <c r="T541" s="63" t="s">
        <v>629</v>
      </c>
      <c r="AI541" s="63" t="s">
        <v>629</v>
      </c>
      <c r="CT541" s="63" t="s">
        <v>629</v>
      </c>
    </row>
    <row r="542">
      <c r="D542" s="72">
        <f>G137</f>
        <v>3</v>
      </c>
      <c r="K542" s="55">
        <f>R87</f>
        <v>2005</v>
      </c>
      <c r="T542" s="63" t="s">
        <v>629</v>
      </c>
      <c r="AI542" s="63" t="s">
        <v>629</v>
      </c>
      <c r="CT542" s="63" t="s">
        <v>629</v>
      </c>
    </row>
    <row r="543">
      <c r="K543" s="55">
        <f>K88</f>
        <v>51</v>
      </c>
      <c r="T543" s="63" t="s">
        <v>629</v>
      </c>
      <c r="AI543" s="63" t="s">
        <v>629</v>
      </c>
      <c r="CT543" s="63" t="s">
        <v>629</v>
      </c>
    </row>
    <row r="544">
      <c r="K544" s="55" t="str">
        <f>L88</f>
        <v>a53</v>
      </c>
      <c r="T544" s="63" t="s">
        <v>629</v>
      </c>
      <c r="AI544" s="63" t="s">
        <v>629</v>
      </c>
      <c r="CT544" s="63" t="s">
        <v>629</v>
      </c>
    </row>
    <row r="545">
      <c r="K545" s="55">
        <f>M88</f>
        <v>1</v>
      </c>
      <c r="T545" s="63" t="s">
        <v>629</v>
      </c>
      <c r="AI545" s="63" t="s">
        <v>629</v>
      </c>
      <c r="CT545" s="63" t="s">
        <v>629</v>
      </c>
    </row>
    <row r="546">
      <c r="K546" s="55">
        <f>N88</f>
        <v>2640</v>
      </c>
      <c r="T546" s="63" t="s">
        <v>629</v>
      </c>
      <c r="AI546" s="63" t="s">
        <v>629</v>
      </c>
      <c r="CT546" s="63" t="s">
        <v>629</v>
      </c>
    </row>
    <row r="547">
      <c r="K547" s="55">
        <f>O88</f>
        <v>20</v>
      </c>
      <c r="T547" s="63" t="s">
        <v>629</v>
      </c>
      <c r="AI547" s="63" t="s">
        <v>629</v>
      </c>
      <c r="CT547" s="63" t="s">
        <v>629</v>
      </c>
    </row>
    <row r="548">
      <c r="K548" s="55">
        <f>P88</f>
        <v>16</v>
      </c>
      <c r="T548" s="63" t="s">
        <v>629</v>
      </c>
      <c r="AI548" s="63" t="s">
        <v>629</v>
      </c>
      <c r="CT548" s="63" t="s">
        <v>629</v>
      </c>
    </row>
    <row r="549">
      <c r="K549" s="55">
        <f>Q88</f>
        <v>11</v>
      </c>
      <c r="T549" s="63" t="s">
        <v>629</v>
      </c>
      <c r="AI549" s="63" t="s">
        <v>629</v>
      </c>
      <c r="CT549" s="63" t="s">
        <v>629</v>
      </c>
    </row>
    <row r="550">
      <c r="K550" s="55">
        <f>R88</f>
        <v>2001</v>
      </c>
      <c r="T550" s="63" t="s">
        <v>629</v>
      </c>
      <c r="AI550" s="63" t="s">
        <v>629</v>
      </c>
      <c r="CT550" s="63" t="s">
        <v>629</v>
      </c>
    </row>
    <row r="551">
      <c r="K551" s="55">
        <f>K89</f>
        <v>52</v>
      </c>
      <c r="T551" s="63" t="s">
        <v>629</v>
      </c>
      <c r="AI551" s="63" t="s">
        <v>629</v>
      </c>
      <c r="CT551" s="63" t="s">
        <v>629</v>
      </c>
    </row>
    <row r="552">
      <c r="K552" s="55" t="str">
        <f>L89</f>
        <v>a5</v>
      </c>
      <c r="T552" s="63" t="s">
        <v>629</v>
      </c>
      <c r="AI552" s="63" t="s">
        <v>629</v>
      </c>
      <c r="CT552" s="63" t="s">
        <v>629</v>
      </c>
    </row>
    <row r="553">
      <c r="K553" s="55">
        <f>M89</f>
        <v>6</v>
      </c>
      <c r="T553" s="63" t="s">
        <v>629</v>
      </c>
      <c r="AI553" s="63" t="s">
        <v>629</v>
      </c>
      <c r="CT553" s="63" t="s">
        <v>629</v>
      </c>
    </row>
    <row r="554">
      <c r="K554" s="55">
        <f>N89</f>
        <v>3360</v>
      </c>
      <c r="T554" s="63" t="s">
        <v>629</v>
      </c>
      <c r="AI554" s="63" t="s">
        <v>629</v>
      </c>
      <c r="CT554" s="63" t="s">
        <v>629</v>
      </c>
    </row>
    <row r="555">
      <c r="K555" s="55">
        <f>O89</f>
        <v>6</v>
      </c>
      <c r="T555" s="63" t="s">
        <v>629</v>
      </c>
      <c r="AI555" s="63" t="s">
        <v>629</v>
      </c>
      <c r="CT555" s="63" t="s">
        <v>629</v>
      </c>
    </row>
    <row r="556">
      <c r="K556" s="55">
        <f>P89</f>
        <v>3</v>
      </c>
      <c r="T556" s="63" t="s">
        <v>629</v>
      </c>
      <c r="AI556" s="63" t="s">
        <v>629</v>
      </c>
      <c r="CT556" s="63" t="s">
        <v>629</v>
      </c>
    </row>
    <row r="557">
      <c r="K557" s="55">
        <f>Q89</f>
        <v>1</v>
      </c>
      <c r="T557" s="63" t="s">
        <v>629</v>
      </c>
      <c r="AI557" s="63" t="s">
        <v>629</v>
      </c>
      <c r="CT557" s="63" t="s">
        <v>629</v>
      </c>
    </row>
    <row r="558">
      <c r="K558" s="55">
        <f>R89</f>
        <v>2017</v>
      </c>
      <c r="T558" s="63" t="s">
        <v>629</v>
      </c>
      <c r="AI558" s="63" t="s">
        <v>629</v>
      </c>
      <c r="CT558" s="63" t="s">
        <v>629</v>
      </c>
    </row>
    <row r="559">
      <c r="K559" s="55">
        <f>K90</f>
        <v>53</v>
      </c>
      <c r="T559" s="63" t="s">
        <v>629</v>
      </c>
      <c r="AI559" s="63" t="s">
        <v>629</v>
      </c>
      <c r="CT559" s="63" t="s">
        <v>629</v>
      </c>
    </row>
    <row r="560">
      <c r="K560" s="55" t="str">
        <f>L90</f>
        <v>a73</v>
      </c>
      <c r="T560" s="63" t="s">
        <v>629</v>
      </c>
      <c r="AI560" s="63" t="s">
        <v>629</v>
      </c>
      <c r="CT560" s="63" t="s">
        <v>629</v>
      </c>
    </row>
    <row r="561">
      <c r="K561" s="55">
        <f>M90</f>
        <v>7</v>
      </c>
      <c r="T561" s="63" t="s">
        <v>629</v>
      </c>
      <c r="AI561" s="63" t="s">
        <v>629</v>
      </c>
      <c r="CT561" s="63" t="s">
        <v>629</v>
      </c>
    </row>
    <row r="562">
      <c r="K562" s="55">
        <f>N90</f>
        <v>1037</v>
      </c>
      <c r="T562" s="63" t="s">
        <v>629</v>
      </c>
      <c r="AI562" s="63" t="s">
        <v>629</v>
      </c>
      <c r="CT562" s="63" t="s">
        <v>629</v>
      </c>
    </row>
    <row r="563">
      <c r="K563" s="55">
        <f>O90</f>
        <v>30</v>
      </c>
      <c r="T563" s="63" t="s">
        <v>629</v>
      </c>
      <c r="AI563" s="63" t="s">
        <v>629</v>
      </c>
      <c r="CT563" s="63" t="s">
        <v>629</v>
      </c>
    </row>
    <row r="564">
      <c r="K564" s="55">
        <f>P90</f>
        <v>18</v>
      </c>
      <c r="T564" s="63" t="s">
        <v>629</v>
      </c>
      <c r="AI564" s="63" t="s">
        <v>629</v>
      </c>
      <c r="CT564" s="63" t="s">
        <v>629</v>
      </c>
    </row>
    <row r="565">
      <c r="K565" s="55">
        <f>Q90</f>
        <v>11</v>
      </c>
      <c r="T565" s="63" t="s">
        <v>629</v>
      </c>
      <c r="AI565" s="63" t="s">
        <v>629</v>
      </c>
      <c r="CT565" s="63" t="s">
        <v>629</v>
      </c>
    </row>
    <row r="566">
      <c r="K566" s="55">
        <f>R90</f>
        <v>2008</v>
      </c>
      <c r="T566" s="63" t="s">
        <v>629</v>
      </c>
      <c r="AI566" s="63" t="s">
        <v>629</v>
      </c>
      <c r="CT566" s="63" t="s">
        <v>629</v>
      </c>
    </row>
    <row r="567">
      <c r="K567" s="55">
        <f>K91</f>
        <v>54</v>
      </c>
      <c r="T567" s="63" t="s">
        <v>629</v>
      </c>
      <c r="AI567" s="63" t="s">
        <v>629</v>
      </c>
      <c r="CT567" s="63" t="s">
        <v>629</v>
      </c>
    </row>
    <row r="568">
      <c r="K568" s="55" t="str">
        <f>L91</f>
        <v>a81</v>
      </c>
      <c r="T568" s="63" t="s">
        <v>629</v>
      </c>
      <c r="AI568" s="63" t="s">
        <v>629</v>
      </c>
      <c r="CT568" s="63" t="s">
        <v>629</v>
      </c>
    </row>
    <row r="569">
      <c r="K569" s="55">
        <f>M91</f>
        <v>5</v>
      </c>
      <c r="T569" s="63" t="s">
        <v>629</v>
      </c>
      <c r="AI569" s="63" t="s">
        <v>629</v>
      </c>
      <c r="CT569" s="63" t="s">
        <v>629</v>
      </c>
    </row>
    <row r="570">
      <c r="K570" s="55">
        <f>N91</f>
        <v>5212</v>
      </c>
      <c r="T570" s="63" t="s">
        <v>629</v>
      </c>
      <c r="AI570" s="63" t="s">
        <v>629</v>
      </c>
      <c r="CT570" s="63" t="s">
        <v>629</v>
      </c>
    </row>
    <row r="571">
      <c r="K571" s="55">
        <f>O91</f>
        <v>7</v>
      </c>
      <c r="T571" s="63" t="s">
        <v>629</v>
      </c>
      <c r="AI571" s="63" t="s">
        <v>629</v>
      </c>
      <c r="CT571" s="63" t="s">
        <v>629</v>
      </c>
    </row>
    <row r="572">
      <c r="K572" s="55">
        <f>P91</f>
        <v>9</v>
      </c>
      <c r="T572" s="63" t="s">
        <v>629</v>
      </c>
      <c r="AI572" s="63" t="s">
        <v>629</v>
      </c>
      <c r="CT572" s="63" t="s">
        <v>629</v>
      </c>
    </row>
    <row r="573">
      <c r="K573" s="55">
        <f>Q91</f>
        <v>6</v>
      </c>
      <c r="T573" s="63" t="s">
        <v>629</v>
      </c>
      <c r="AI573" s="63" t="s">
        <v>629</v>
      </c>
      <c r="CT573" s="63" t="s">
        <v>629</v>
      </c>
    </row>
    <row r="574">
      <c r="K574" s="55">
        <f>R91</f>
        <v>2000</v>
      </c>
      <c r="T574" s="63" t="s">
        <v>629</v>
      </c>
      <c r="AI574" s="63" t="s">
        <v>629</v>
      </c>
      <c r="CT574" s="63" t="s">
        <v>629</v>
      </c>
    </row>
    <row r="575">
      <c r="K575" s="55">
        <f>K92</f>
        <v>55</v>
      </c>
      <c r="T575" s="63" t="s">
        <v>629</v>
      </c>
      <c r="AI575" s="63" t="s">
        <v>629</v>
      </c>
      <c r="CT575" s="63" t="s">
        <v>629</v>
      </c>
    </row>
    <row r="576">
      <c r="K576" s="55" t="str">
        <f>L92</f>
        <v>a34</v>
      </c>
      <c r="T576" s="63" t="s">
        <v>629</v>
      </c>
      <c r="AI576" s="63" t="s">
        <v>629</v>
      </c>
      <c r="CT576" s="63" t="s">
        <v>629</v>
      </c>
    </row>
    <row r="577">
      <c r="K577" s="55">
        <f>M92</f>
        <v>5</v>
      </c>
      <c r="T577" s="63" t="s">
        <v>629</v>
      </c>
      <c r="AI577" s="63" t="s">
        <v>629</v>
      </c>
      <c r="CT577" s="63" t="s">
        <v>629</v>
      </c>
    </row>
    <row r="578">
      <c r="K578" s="55">
        <f>N92</f>
        <v>9243</v>
      </c>
      <c r="T578" s="63" t="s">
        <v>629</v>
      </c>
      <c r="AI578" s="63" t="s">
        <v>629</v>
      </c>
      <c r="CT578" s="63" t="s">
        <v>629</v>
      </c>
    </row>
    <row r="579">
      <c r="K579" s="55">
        <f>O92</f>
        <v>17</v>
      </c>
      <c r="T579" s="63" t="s">
        <v>629</v>
      </c>
      <c r="AI579" s="63" t="s">
        <v>629</v>
      </c>
      <c r="CT579" s="63" t="s">
        <v>629</v>
      </c>
    </row>
    <row r="580">
      <c r="K580" s="55">
        <f>P92</f>
        <v>10</v>
      </c>
      <c r="T580" s="63" t="s">
        <v>629</v>
      </c>
      <c r="AI580" s="63" t="s">
        <v>629</v>
      </c>
      <c r="CT580" s="63" t="s">
        <v>629</v>
      </c>
    </row>
    <row r="581">
      <c r="K581" s="55">
        <f>Q92</f>
        <v>12</v>
      </c>
      <c r="T581" s="63" t="s">
        <v>629</v>
      </c>
      <c r="AI581" s="63" t="s">
        <v>629</v>
      </c>
      <c r="CT581" s="63" t="s">
        <v>629</v>
      </c>
    </row>
    <row r="582">
      <c r="K582" s="55">
        <f>R92</f>
        <v>2005</v>
      </c>
      <c r="T582" s="63" t="s">
        <v>629</v>
      </c>
      <c r="AI582" s="63" t="s">
        <v>629</v>
      </c>
      <c r="CT582" s="63" t="s">
        <v>629</v>
      </c>
    </row>
    <row r="583">
      <c r="K583" s="55">
        <f>K93</f>
        <v>56</v>
      </c>
      <c r="T583" s="63" t="s">
        <v>629</v>
      </c>
      <c r="AI583" s="63" t="s">
        <v>629</v>
      </c>
      <c r="CT583" s="63" t="s">
        <v>629</v>
      </c>
    </row>
    <row r="584">
      <c r="K584" s="55" t="str">
        <f>L93</f>
        <v>a53</v>
      </c>
      <c r="T584" s="63" t="s">
        <v>629</v>
      </c>
      <c r="AI584" s="63" t="s">
        <v>629</v>
      </c>
      <c r="CT584" s="63" t="s">
        <v>629</v>
      </c>
    </row>
    <row r="585">
      <c r="K585" s="55">
        <f>M93</f>
        <v>9</v>
      </c>
      <c r="T585" s="63" t="s">
        <v>629</v>
      </c>
      <c r="AI585" s="63" t="s">
        <v>629</v>
      </c>
      <c r="CT585" s="63" t="s">
        <v>629</v>
      </c>
    </row>
    <row r="586">
      <c r="K586" s="55">
        <f>N93</f>
        <v>6098</v>
      </c>
      <c r="T586" s="63" t="s">
        <v>629</v>
      </c>
      <c r="AI586" s="63" t="s">
        <v>629</v>
      </c>
      <c r="CT586" s="63" t="s">
        <v>629</v>
      </c>
    </row>
    <row r="587">
      <c r="K587" s="55">
        <f>O93</f>
        <v>28</v>
      </c>
      <c r="T587" s="63" t="s">
        <v>629</v>
      </c>
      <c r="AI587" s="63" t="s">
        <v>629</v>
      </c>
      <c r="CT587" s="63" t="s">
        <v>629</v>
      </c>
    </row>
    <row r="588">
      <c r="K588" s="55">
        <f>P93</f>
        <v>26</v>
      </c>
      <c r="T588" s="63" t="s">
        <v>629</v>
      </c>
      <c r="AI588" s="63" t="s">
        <v>629</v>
      </c>
      <c r="CT588" s="63" t="s">
        <v>629</v>
      </c>
    </row>
    <row r="589">
      <c r="K589" s="55">
        <f>Q93</f>
        <v>3</v>
      </c>
      <c r="T589" s="63" t="s">
        <v>629</v>
      </c>
      <c r="AI589" s="63" t="s">
        <v>629</v>
      </c>
      <c r="CT589" s="63" t="s">
        <v>629</v>
      </c>
    </row>
    <row r="590">
      <c r="K590" s="55">
        <f>R93</f>
        <v>2020</v>
      </c>
      <c r="T590" s="63" t="s">
        <v>629</v>
      </c>
      <c r="AI590" s="63" t="s">
        <v>629</v>
      </c>
      <c r="CT590" s="63" t="s">
        <v>629</v>
      </c>
    </row>
    <row r="591">
      <c r="K591" s="55">
        <f>K94</f>
        <v>57</v>
      </c>
      <c r="T591" s="63" t="s">
        <v>629</v>
      </c>
      <c r="AI591" s="63" t="s">
        <v>629</v>
      </c>
      <c r="CT591" s="63" t="s">
        <v>629</v>
      </c>
    </row>
    <row r="592">
      <c r="K592" s="55" t="str">
        <f>L94</f>
        <v>a67</v>
      </c>
      <c r="T592" s="63" t="s">
        <v>629</v>
      </c>
      <c r="AI592" s="63" t="s">
        <v>629</v>
      </c>
      <c r="CT592" s="63" t="s">
        <v>629</v>
      </c>
    </row>
    <row r="593">
      <c r="K593" s="55">
        <f>M94</f>
        <v>6</v>
      </c>
      <c r="T593" s="63" t="s">
        <v>629</v>
      </c>
      <c r="AI593" s="63" t="s">
        <v>629</v>
      </c>
      <c r="CT593" s="63" t="s">
        <v>629</v>
      </c>
    </row>
    <row r="594">
      <c r="K594" s="55">
        <f>N94</f>
        <v>8348</v>
      </c>
      <c r="T594" s="63" t="s">
        <v>629</v>
      </c>
      <c r="AI594" s="63" t="s">
        <v>629</v>
      </c>
      <c r="CT594" s="63" t="s">
        <v>629</v>
      </c>
    </row>
    <row r="595">
      <c r="K595" s="55">
        <f>O94</f>
        <v>23</v>
      </c>
      <c r="T595" s="63" t="s">
        <v>629</v>
      </c>
      <c r="AI595" s="63" t="s">
        <v>629</v>
      </c>
      <c r="CT595" s="63" t="s">
        <v>629</v>
      </c>
    </row>
    <row r="596">
      <c r="K596" s="55">
        <f>P94</f>
        <v>30</v>
      </c>
      <c r="T596" s="63" t="s">
        <v>629</v>
      </c>
      <c r="AI596" s="63" t="s">
        <v>629</v>
      </c>
      <c r="CT596" s="63" t="s">
        <v>629</v>
      </c>
    </row>
    <row r="597">
      <c r="K597" s="55">
        <f>Q94</f>
        <v>12</v>
      </c>
      <c r="T597" s="63" t="s">
        <v>629</v>
      </c>
      <c r="AI597" s="63" t="s">
        <v>629</v>
      </c>
      <c r="CT597" s="63" t="s">
        <v>629</v>
      </c>
    </row>
    <row r="598">
      <c r="K598" s="55">
        <f>R94</f>
        <v>2008</v>
      </c>
      <c r="T598" s="63" t="s">
        <v>629</v>
      </c>
      <c r="AI598" s="63" t="s">
        <v>629</v>
      </c>
      <c r="CT598" s="63" t="s">
        <v>629</v>
      </c>
    </row>
    <row r="599">
      <c r="K599" s="55">
        <f>K95</f>
        <v>58</v>
      </c>
      <c r="T599" s="63" t="s">
        <v>629</v>
      </c>
      <c r="AI599" s="63" t="s">
        <v>629</v>
      </c>
      <c r="CT599" s="63" t="s">
        <v>629</v>
      </c>
    </row>
    <row r="600">
      <c r="K600" s="55" t="str">
        <f>L95</f>
        <v>a39</v>
      </c>
      <c r="T600" s="63" t="s">
        <v>629</v>
      </c>
      <c r="AI600" s="63" t="s">
        <v>629</v>
      </c>
      <c r="CT600" s="63" t="s">
        <v>629</v>
      </c>
    </row>
    <row r="601">
      <c r="K601" s="55">
        <f>M95</f>
        <v>5</v>
      </c>
      <c r="T601" s="63" t="s">
        <v>629</v>
      </c>
      <c r="AI601" s="63" t="s">
        <v>629</v>
      </c>
      <c r="CT601" s="63" t="s">
        <v>629</v>
      </c>
    </row>
    <row r="602">
      <c r="K602" s="55">
        <f>N95</f>
        <v>6577</v>
      </c>
      <c r="T602" s="63" t="s">
        <v>629</v>
      </c>
      <c r="AI602" s="63" t="s">
        <v>629</v>
      </c>
      <c r="CT602" s="63" t="s">
        <v>629</v>
      </c>
    </row>
    <row r="603">
      <c r="K603" s="55">
        <f>O95</f>
        <v>4</v>
      </c>
      <c r="T603" s="63" t="s">
        <v>629</v>
      </c>
      <c r="AI603" s="63" t="s">
        <v>629</v>
      </c>
      <c r="CT603" s="63" t="s">
        <v>629</v>
      </c>
    </row>
    <row r="604">
      <c r="K604" s="55">
        <f>P95</f>
        <v>20</v>
      </c>
      <c r="T604" s="63" t="s">
        <v>629</v>
      </c>
      <c r="AI604" s="63" t="s">
        <v>629</v>
      </c>
      <c r="CT604" s="63" t="s">
        <v>629</v>
      </c>
    </row>
    <row r="605">
      <c r="K605" s="55">
        <f>Q95</f>
        <v>1</v>
      </c>
      <c r="T605" s="63" t="s">
        <v>629</v>
      </c>
      <c r="AI605" s="63" t="s">
        <v>629</v>
      </c>
      <c r="CT605" s="63" t="s">
        <v>629</v>
      </c>
    </row>
    <row r="606">
      <c r="K606" s="55">
        <f>R95</f>
        <v>2018</v>
      </c>
      <c r="T606" s="63" t="s">
        <v>629</v>
      </c>
      <c r="AI606" s="63" t="s">
        <v>629</v>
      </c>
      <c r="CT606" s="63" t="s">
        <v>629</v>
      </c>
    </row>
    <row r="607">
      <c r="K607" s="55">
        <f>K96</f>
        <v>59</v>
      </c>
      <c r="T607" s="63" t="s">
        <v>629</v>
      </c>
      <c r="AI607" s="63" t="s">
        <v>629</v>
      </c>
      <c r="CT607" s="63" t="s">
        <v>629</v>
      </c>
    </row>
    <row r="608">
      <c r="K608" s="55" t="str">
        <f>L96</f>
        <v>a88</v>
      </c>
      <c r="T608" s="63" t="s">
        <v>629</v>
      </c>
      <c r="AI608" s="63" t="s">
        <v>629</v>
      </c>
      <c r="CT608" s="63" t="s">
        <v>629</v>
      </c>
    </row>
    <row r="609">
      <c r="K609" s="55">
        <f>M96</f>
        <v>2</v>
      </c>
      <c r="T609" s="63" t="s">
        <v>629</v>
      </c>
      <c r="AI609" s="63" t="s">
        <v>629</v>
      </c>
      <c r="CT609" s="63" t="s">
        <v>629</v>
      </c>
    </row>
    <row r="610">
      <c r="K610" s="55">
        <f>N96</f>
        <v>7892</v>
      </c>
      <c r="T610" s="63" t="s">
        <v>629</v>
      </c>
      <c r="AI610" s="63" t="s">
        <v>629</v>
      </c>
      <c r="CT610" s="63" t="s">
        <v>629</v>
      </c>
    </row>
    <row r="611">
      <c r="K611" s="55">
        <f>O96</f>
        <v>4</v>
      </c>
      <c r="T611" s="63" t="s">
        <v>629</v>
      </c>
      <c r="AI611" s="63" t="s">
        <v>629</v>
      </c>
      <c r="CT611" s="63" t="s">
        <v>629</v>
      </c>
    </row>
    <row r="612">
      <c r="K612" s="55">
        <f>P96</f>
        <v>21</v>
      </c>
      <c r="T612" s="63" t="s">
        <v>629</v>
      </c>
      <c r="AI612" s="63" t="s">
        <v>629</v>
      </c>
      <c r="CT612" s="63" t="s">
        <v>629</v>
      </c>
    </row>
    <row r="613">
      <c r="K613" s="55">
        <f>Q96</f>
        <v>3</v>
      </c>
      <c r="T613" s="63" t="s">
        <v>629</v>
      </c>
      <c r="AI613" s="63" t="s">
        <v>629</v>
      </c>
      <c r="CT613" s="63" t="s">
        <v>629</v>
      </c>
    </row>
    <row r="614">
      <c r="K614" s="55">
        <f>R96</f>
        <v>2022</v>
      </c>
      <c r="T614" s="63" t="s">
        <v>629</v>
      </c>
      <c r="AI614" s="63" t="s">
        <v>629</v>
      </c>
      <c r="CT614" s="63" t="s">
        <v>629</v>
      </c>
    </row>
    <row r="615">
      <c r="K615" s="55">
        <f>K97</f>
        <v>60</v>
      </c>
      <c r="T615" s="63" t="s">
        <v>629</v>
      </c>
      <c r="AI615" s="63" t="s">
        <v>629</v>
      </c>
      <c r="CT615" s="63" t="s">
        <v>629</v>
      </c>
    </row>
    <row r="616">
      <c r="K616" s="55" t="str">
        <f>L97</f>
        <v>a25</v>
      </c>
      <c r="T616" s="63" t="s">
        <v>629</v>
      </c>
      <c r="AI616" s="63" t="s">
        <v>629</v>
      </c>
      <c r="CT616" s="63" t="s">
        <v>629</v>
      </c>
    </row>
    <row r="617">
      <c r="K617" s="55">
        <f>M97</f>
        <v>5</v>
      </c>
      <c r="T617" s="63" t="s">
        <v>629</v>
      </c>
      <c r="AI617" s="63" t="s">
        <v>629</v>
      </c>
      <c r="CT617" s="63" t="s">
        <v>629</v>
      </c>
    </row>
    <row r="618">
      <c r="K618" s="55">
        <f>N97</f>
        <v>1587</v>
      </c>
      <c r="T618" s="63" t="s">
        <v>629</v>
      </c>
      <c r="AI618" s="63" t="s">
        <v>629</v>
      </c>
      <c r="CT618" s="63" t="s">
        <v>629</v>
      </c>
    </row>
    <row r="619">
      <c r="K619" s="55">
        <f>O97</f>
        <v>1</v>
      </c>
      <c r="T619" s="63" t="s">
        <v>629</v>
      </c>
      <c r="AI619" s="63" t="s">
        <v>629</v>
      </c>
      <c r="CT619" s="63" t="s">
        <v>629</v>
      </c>
    </row>
    <row r="620">
      <c r="K620" s="55">
        <f>P97</f>
        <v>30</v>
      </c>
      <c r="T620" s="63" t="s">
        <v>629</v>
      </c>
      <c r="AI620" s="63" t="s">
        <v>629</v>
      </c>
      <c r="CT620" s="63" t="s">
        <v>629</v>
      </c>
    </row>
    <row r="621">
      <c r="K621" s="55">
        <f>Q97</f>
        <v>12</v>
      </c>
      <c r="T621" s="63" t="s">
        <v>629</v>
      </c>
      <c r="AI621" s="63" t="s">
        <v>629</v>
      </c>
      <c r="CT621" s="63" t="s">
        <v>629</v>
      </c>
    </row>
    <row r="622">
      <c r="K622" s="55">
        <f>R97</f>
        <v>2015</v>
      </c>
      <c r="T622" s="63" t="s">
        <v>629</v>
      </c>
      <c r="AI622" s="63" t="s">
        <v>629</v>
      </c>
      <c r="CT622" s="63" t="s">
        <v>629</v>
      </c>
    </row>
    <row r="623">
      <c r="K623" s="55">
        <f>K98</f>
        <v>61</v>
      </c>
      <c r="T623" s="63" t="s">
        <v>629</v>
      </c>
      <c r="AI623" s="63" t="s">
        <v>629</v>
      </c>
      <c r="CT623" s="63" t="s">
        <v>629</v>
      </c>
    </row>
    <row r="624">
      <c r="K624" s="55" t="str">
        <f>L98</f>
        <v>a75</v>
      </c>
      <c r="T624" s="63" t="s">
        <v>629</v>
      </c>
      <c r="AI624" s="63" t="s">
        <v>629</v>
      </c>
      <c r="CT624" s="63" t="s">
        <v>629</v>
      </c>
    </row>
    <row r="625">
      <c r="K625" s="55">
        <f>M98</f>
        <v>5</v>
      </c>
      <c r="T625" s="63" t="s">
        <v>629</v>
      </c>
      <c r="AI625" s="63" t="s">
        <v>629</v>
      </c>
      <c r="CT625" s="63" t="s">
        <v>629</v>
      </c>
    </row>
    <row r="626">
      <c r="K626" s="55">
        <f>N98</f>
        <v>2601</v>
      </c>
      <c r="T626" s="63" t="s">
        <v>629</v>
      </c>
      <c r="AI626" s="63" t="s">
        <v>629</v>
      </c>
      <c r="CT626" s="63" t="s">
        <v>629</v>
      </c>
    </row>
    <row r="627">
      <c r="K627" s="55">
        <f>O98</f>
        <v>29</v>
      </c>
      <c r="T627" s="63" t="s">
        <v>629</v>
      </c>
      <c r="AI627" s="63" t="s">
        <v>629</v>
      </c>
      <c r="CT627" s="63" t="s">
        <v>629</v>
      </c>
    </row>
    <row r="628">
      <c r="K628" s="55">
        <f>P98</f>
        <v>12</v>
      </c>
      <c r="T628" s="63" t="s">
        <v>629</v>
      </c>
      <c r="AI628" s="63" t="s">
        <v>629</v>
      </c>
      <c r="CT628" s="63" t="s">
        <v>629</v>
      </c>
    </row>
    <row r="629">
      <c r="K629" s="55">
        <f>Q98</f>
        <v>9</v>
      </c>
      <c r="T629" s="63" t="s">
        <v>629</v>
      </c>
      <c r="AI629" s="63" t="s">
        <v>629</v>
      </c>
      <c r="CT629" s="63" t="s">
        <v>629</v>
      </c>
    </row>
    <row r="630">
      <c r="K630" s="55">
        <f>R98</f>
        <v>2009</v>
      </c>
      <c r="T630" s="63" t="s">
        <v>629</v>
      </c>
      <c r="AI630" s="63" t="s">
        <v>629</v>
      </c>
      <c r="CT630" s="63" t="s">
        <v>629</v>
      </c>
    </row>
    <row r="631">
      <c r="K631" s="55">
        <f>K99</f>
        <v>62</v>
      </c>
      <c r="T631" s="63" t="s">
        <v>629</v>
      </c>
      <c r="AI631" s="63" t="s">
        <v>629</v>
      </c>
      <c r="CT631" s="63" t="s">
        <v>629</v>
      </c>
    </row>
    <row r="632">
      <c r="K632" s="55" t="str">
        <f>L99</f>
        <v>a12</v>
      </c>
      <c r="T632" s="63" t="s">
        <v>629</v>
      </c>
      <c r="AI632" s="63" t="s">
        <v>629</v>
      </c>
      <c r="CT632" s="63" t="s">
        <v>629</v>
      </c>
    </row>
    <row r="633">
      <c r="K633" s="55">
        <f>M99</f>
        <v>4</v>
      </c>
      <c r="T633" s="63" t="s">
        <v>629</v>
      </c>
      <c r="AI633" s="63" t="s">
        <v>629</v>
      </c>
      <c r="CT633" s="63" t="s">
        <v>629</v>
      </c>
    </row>
    <row r="634">
      <c r="K634" s="55">
        <f>N99</f>
        <v>6358</v>
      </c>
      <c r="T634" s="63" t="s">
        <v>629</v>
      </c>
      <c r="AI634" s="63" t="s">
        <v>629</v>
      </c>
      <c r="CT634" s="63" t="s">
        <v>629</v>
      </c>
    </row>
    <row r="635">
      <c r="K635" s="55">
        <f>O99</f>
        <v>20</v>
      </c>
      <c r="T635" s="63" t="s">
        <v>629</v>
      </c>
      <c r="AI635" s="63" t="s">
        <v>629</v>
      </c>
      <c r="CT635" s="63" t="s">
        <v>629</v>
      </c>
    </row>
    <row r="636">
      <c r="K636" s="55">
        <f>P99</f>
        <v>18</v>
      </c>
      <c r="T636" s="63" t="s">
        <v>629</v>
      </c>
      <c r="AI636" s="63" t="s">
        <v>629</v>
      </c>
      <c r="CT636" s="63" t="s">
        <v>629</v>
      </c>
    </row>
    <row r="637">
      <c r="K637" s="55">
        <f>Q99</f>
        <v>7</v>
      </c>
      <c r="T637" s="63" t="s">
        <v>629</v>
      </c>
      <c r="AI637" s="63" t="s">
        <v>629</v>
      </c>
      <c r="CT637" s="63" t="s">
        <v>629</v>
      </c>
    </row>
    <row r="638">
      <c r="K638" s="55">
        <f>R99</f>
        <v>2014</v>
      </c>
      <c r="T638" s="63" t="s">
        <v>629</v>
      </c>
      <c r="AI638" s="63" t="s">
        <v>629</v>
      </c>
      <c r="CT638" s="63" t="s">
        <v>629</v>
      </c>
    </row>
    <row r="639">
      <c r="K639" s="55">
        <f>K100</f>
        <v>63</v>
      </c>
      <c r="T639" s="63" t="s">
        <v>629</v>
      </c>
      <c r="AI639" s="63" t="s">
        <v>629</v>
      </c>
      <c r="CT639" s="63" t="s">
        <v>629</v>
      </c>
    </row>
    <row r="640">
      <c r="K640" s="55" t="str">
        <f>L100</f>
        <v>a67</v>
      </c>
      <c r="T640" s="63" t="s">
        <v>629</v>
      </c>
      <c r="AI640" s="63" t="s">
        <v>629</v>
      </c>
      <c r="CT640" s="63" t="s">
        <v>629</v>
      </c>
    </row>
    <row r="641">
      <c r="K641" s="55">
        <f>M100</f>
        <v>6</v>
      </c>
      <c r="T641" s="63" t="s">
        <v>629</v>
      </c>
      <c r="AI641" s="63" t="s">
        <v>629</v>
      </c>
      <c r="CT641" s="63" t="s">
        <v>629</v>
      </c>
    </row>
    <row r="642">
      <c r="K642" s="55">
        <f>N100</f>
        <v>5620</v>
      </c>
      <c r="T642" s="63" t="s">
        <v>629</v>
      </c>
      <c r="AI642" s="63" t="s">
        <v>629</v>
      </c>
      <c r="CT642" s="63" t="s">
        <v>629</v>
      </c>
    </row>
    <row r="643">
      <c r="K643" s="55">
        <f>O100</f>
        <v>15</v>
      </c>
      <c r="T643" s="63" t="s">
        <v>629</v>
      </c>
      <c r="AI643" s="63" t="s">
        <v>629</v>
      </c>
      <c r="CT643" s="63" t="s">
        <v>629</v>
      </c>
    </row>
    <row r="644">
      <c r="K644" s="55">
        <f>P100</f>
        <v>16</v>
      </c>
      <c r="T644" s="63" t="s">
        <v>629</v>
      </c>
      <c r="AI644" s="63" t="s">
        <v>629</v>
      </c>
      <c r="CT644" s="63" t="s">
        <v>629</v>
      </c>
    </row>
    <row r="645">
      <c r="K645" s="55">
        <f>Q100</f>
        <v>2</v>
      </c>
      <c r="T645" s="63" t="s">
        <v>629</v>
      </c>
      <c r="AI645" s="63" t="s">
        <v>629</v>
      </c>
      <c r="CT645" s="63" t="s">
        <v>629</v>
      </c>
    </row>
    <row r="646">
      <c r="K646" s="55">
        <f>R100</f>
        <v>2011</v>
      </c>
      <c r="T646" s="63" t="s">
        <v>629</v>
      </c>
      <c r="AI646" s="63" t="s">
        <v>629</v>
      </c>
      <c r="CT646" s="63" t="s">
        <v>629</v>
      </c>
    </row>
    <row r="647">
      <c r="K647" s="55">
        <f>K101</f>
        <v>64</v>
      </c>
      <c r="T647" s="63" t="s">
        <v>629</v>
      </c>
      <c r="AI647" s="63" t="s">
        <v>629</v>
      </c>
      <c r="CT647" s="63" t="s">
        <v>629</v>
      </c>
    </row>
    <row r="648">
      <c r="K648" s="55" t="str">
        <f>L101</f>
        <v>a2</v>
      </c>
      <c r="T648" s="63" t="s">
        <v>629</v>
      </c>
      <c r="AI648" s="63" t="s">
        <v>629</v>
      </c>
      <c r="CT648" s="63" t="s">
        <v>629</v>
      </c>
    </row>
    <row r="649">
      <c r="K649" s="55">
        <f>M101</f>
        <v>7</v>
      </c>
      <c r="T649" s="63" t="s">
        <v>629</v>
      </c>
      <c r="AI649" s="63" t="s">
        <v>629</v>
      </c>
      <c r="CT649" s="63" t="s">
        <v>629</v>
      </c>
    </row>
    <row r="650">
      <c r="K650" s="55">
        <f>N101</f>
        <v>8485</v>
      </c>
      <c r="T650" s="63" t="s">
        <v>629</v>
      </c>
      <c r="AI650" s="63" t="s">
        <v>629</v>
      </c>
      <c r="CT650" s="63" t="s">
        <v>629</v>
      </c>
    </row>
    <row r="651">
      <c r="K651" s="55">
        <f>O101</f>
        <v>25</v>
      </c>
      <c r="T651" s="63" t="s">
        <v>629</v>
      </c>
      <c r="AI651" s="63" t="s">
        <v>629</v>
      </c>
      <c r="CT651" s="63" t="s">
        <v>629</v>
      </c>
    </row>
    <row r="652">
      <c r="K652" s="55">
        <f>P101</f>
        <v>7</v>
      </c>
      <c r="T652" s="63" t="s">
        <v>629</v>
      </c>
      <c r="AI652" s="63" t="s">
        <v>629</v>
      </c>
      <c r="CT652" s="63" t="s">
        <v>629</v>
      </c>
    </row>
    <row r="653">
      <c r="K653" s="55">
        <f>Q101</f>
        <v>3</v>
      </c>
      <c r="T653" s="63" t="s">
        <v>629</v>
      </c>
      <c r="AI653" s="63" t="s">
        <v>629</v>
      </c>
      <c r="CT653" s="63" t="s">
        <v>629</v>
      </c>
    </row>
    <row r="654">
      <c r="K654" s="55">
        <f>R101</f>
        <v>2020</v>
      </c>
      <c r="T654" s="63" t="s">
        <v>629</v>
      </c>
      <c r="AI654" s="63" t="s">
        <v>629</v>
      </c>
      <c r="CT654" s="63" t="s">
        <v>629</v>
      </c>
    </row>
    <row r="655">
      <c r="K655" s="55">
        <f>K102</f>
        <v>65</v>
      </c>
      <c r="T655" s="63" t="s">
        <v>629</v>
      </c>
      <c r="AI655" s="63" t="s">
        <v>629</v>
      </c>
      <c r="CT655" s="63" t="s">
        <v>629</v>
      </c>
    </row>
    <row r="656">
      <c r="K656" s="55" t="str">
        <f>L102</f>
        <v>a19</v>
      </c>
      <c r="T656" s="63" t="s">
        <v>629</v>
      </c>
      <c r="AI656" s="63" t="s">
        <v>629</v>
      </c>
      <c r="CT656" s="63" t="s">
        <v>629</v>
      </c>
    </row>
    <row r="657">
      <c r="K657" s="55">
        <f>M102</f>
        <v>4</v>
      </c>
      <c r="T657" s="63" t="s">
        <v>629</v>
      </c>
      <c r="AI657" s="63" t="s">
        <v>629</v>
      </c>
      <c r="CT657" s="63" t="s">
        <v>629</v>
      </c>
    </row>
    <row r="658">
      <c r="K658" s="55">
        <f>N102</f>
        <v>7492</v>
      </c>
      <c r="T658" s="63" t="s">
        <v>629</v>
      </c>
      <c r="AI658" s="63" t="s">
        <v>629</v>
      </c>
      <c r="CT658" s="63" t="s">
        <v>629</v>
      </c>
    </row>
    <row r="659">
      <c r="K659" s="55">
        <f>O102</f>
        <v>16</v>
      </c>
      <c r="T659" s="63" t="s">
        <v>629</v>
      </c>
      <c r="AI659" s="63" t="s">
        <v>629</v>
      </c>
      <c r="CT659" s="63" t="s">
        <v>629</v>
      </c>
    </row>
    <row r="660">
      <c r="K660" s="55">
        <f>P102</f>
        <v>19</v>
      </c>
      <c r="T660" s="63" t="s">
        <v>629</v>
      </c>
      <c r="AI660" s="63" t="s">
        <v>629</v>
      </c>
      <c r="CT660" s="63" t="s">
        <v>629</v>
      </c>
    </row>
    <row r="661">
      <c r="K661" s="55">
        <f>Q102</f>
        <v>10</v>
      </c>
      <c r="T661" s="63" t="s">
        <v>629</v>
      </c>
      <c r="AI661" s="63" t="s">
        <v>629</v>
      </c>
      <c r="CT661" s="63" t="s">
        <v>629</v>
      </c>
    </row>
    <row r="662">
      <c r="K662" s="55">
        <f>R102</f>
        <v>2005</v>
      </c>
      <c r="T662" s="63" t="s">
        <v>629</v>
      </c>
      <c r="AI662" s="63" t="s">
        <v>629</v>
      </c>
      <c r="CT662" s="63" t="s">
        <v>629</v>
      </c>
    </row>
    <row r="663">
      <c r="K663" s="55">
        <f>K103</f>
        <v>66</v>
      </c>
      <c r="T663" s="63" t="s">
        <v>629</v>
      </c>
      <c r="AI663" s="63" t="s">
        <v>629</v>
      </c>
      <c r="CT663" s="63" t="s">
        <v>629</v>
      </c>
    </row>
    <row r="664">
      <c r="K664" s="55" t="str">
        <f>L103</f>
        <v>a91</v>
      </c>
      <c r="T664" s="63" t="s">
        <v>629</v>
      </c>
      <c r="AI664" s="63" t="s">
        <v>629</v>
      </c>
      <c r="CT664" s="63" t="s">
        <v>629</v>
      </c>
    </row>
    <row r="665">
      <c r="K665" s="55">
        <f>M103</f>
        <v>2</v>
      </c>
      <c r="T665" s="63" t="s">
        <v>629</v>
      </c>
      <c r="AI665" s="63" t="s">
        <v>629</v>
      </c>
      <c r="CT665" s="63" t="s">
        <v>629</v>
      </c>
    </row>
    <row r="666">
      <c r="K666" s="55">
        <f>N103</f>
        <v>6812</v>
      </c>
      <c r="T666" s="63" t="s">
        <v>629</v>
      </c>
      <c r="AI666" s="63" t="s">
        <v>629</v>
      </c>
      <c r="CT666" s="63" t="s">
        <v>629</v>
      </c>
    </row>
    <row r="667">
      <c r="K667" s="55">
        <f>O103</f>
        <v>14</v>
      </c>
      <c r="T667" s="63" t="s">
        <v>629</v>
      </c>
      <c r="AI667" s="63" t="s">
        <v>629</v>
      </c>
      <c r="CT667" s="63" t="s">
        <v>629</v>
      </c>
    </row>
    <row r="668">
      <c r="K668" s="55">
        <f>P103</f>
        <v>20</v>
      </c>
      <c r="T668" s="63" t="s">
        <v>629</v>
      </c>
      <c r="AI668" s="63" t="s">
        <v>629</v>
      </c>
      <c r="CT668" s="63" t="s">
        <v>629</v>
      </c>
    </row>
    <row r="669">
      <c r="K669" s="55">
        <f>Q103</f>
        <v>5</v>
      </c>
      <c r="T669" s="63" t="s">
        <v>629</v>
      </c>
      <c r="AI669" s="63" t="s">
        <v>629</v>
      </c>
      <c r="CT669" s="63" t="s">
        <v>629</v>
      </c>
    </row>
    <row r="670">
      <c r="K670" s="55">
        <f>R103</f>
        <v>2010</v>
      </c>
      <c r="T670" s="63" t="s">
        <v>629</v>
      </c>
      <c r="AI670" s="63" t="s">
        <v>629</v>
      </c>
      <c r="CT670" s="63" t="s">
        <v>629</v>
      </c>
    </row>
    <row r="671">
      <c r="K671" s="55">
        <f>K104</f>
        <v>67</v>
      </c>
      <c r="T671" s="63" t="s">
        <v>629</v>
      </c>
      <c r="AI671" s="63" t="s">
        <v>629</v>
      </c>
      <c r="CT671" s="63" t="s">
        <v>629</v>
      </c>
    </row>
    <row r="672">
      <c r="K672" s="55" t="str">
        <f>L104</f>
        <v>a11</v>
      </c>
      <c r="T672" s="63" t="s">
        <v>629</v>
      </c>
      <c r="AI672" s="63" t="s">
        <v>629</v>
      </c>
      <c r="CT672" s="63" t="s">
        <v>629</v>
      </c>
    </row>
    <row r="673">
      <c r="K673" s="55">
        <f>M104</f>
        <v>4</v>
      </c>
      <c r="T673" s="63" t="s">
        <v>629</v>
      </c>
      <c r="AI673" s="63" t="s">
        <v>629</v>
      </c>
      <c r="CT673" s="63" t="s">
        <v>629</v>
      </c>
    </row>
    <row r="674">
      <c r="K674" s="55">
        <f>N104</f>
        <v>3678</v>
      </c>
      <c r="T674" s="63" t="s">
        <v>629</v>
      </c>
      <c r="AI674" s="63" t="s">
        <v>629</v>
      </c>
      <c r="CT674" s="63" t="s">
        <v>629</v>
      </c>
    </row>
    <row r="675">
      <c r="K675" s="55">
        <f>O104</f>
        <v>25</v>
      </c>
      <c r="T675" s="63" t="s">
        <v>629</v>
      </c>
      <c r="AI675" s="63" t="s">
        <v>629</v>
      </c>
      <c r="CT675" s="63" t="s">
        <v>629</v>
      </c>
    </row>
    <row r="676">
      <c r="K676" s="55">
        <f>P104</f>
        <v>15</v>
      </c>
      <c r="T676" s="63" t="s">
        <v>629</v>
      </c>
      <c r="AI676" s="63" t="s">
        <v>629</v>
      </c>
      <c r="CT676" s="63" t="s">
        <v>629</v>
      </c>
    </row>
    <row r="677">
      <c r="K677" s="55">
        <f>Q104</f>
        <v>4</v>
      </c>
      <c r="T677" s="63" t="s">
        <v>629</v>
      </c>
      <c r="AI677" s="63" t="s">
        <v>629</v>
      </c>
      <c r="CT677" s="63" t="s">
        <v>629</v>
      </c>
    </row>
    <row r="678">
      <c r="K678" s="55">
        <f>R104</f>
        <v>2022</v>
      </c>
      <c r="T678" s="63" t="s">
        <v>629</v>
      </c>
      <c r="AI678" s="63" t="s">
        <v>629</v>
      </c>
      <c r="CT678" s="63" t="s">
        <v>629</v>
      </c>
    </row>
    <row r="679">
      <c r="K679" s="55">
        <f>K105</f>
        <v>68</v>
      </c>
      <c r="T679" s="63" t="s">
        <v>629</v>
      </c>
      <c r="AI679" s="63" t="s">
        <v>629</v>
      </c>
      <c r="CT679" s="63" t="s">
        <v>629</v>
      </c>
    </row>
    <row r="680">
      <c r="K680" s="55" t="str">
        <f>L105</f>
        <v>a69</v>
      </c>
      <c r="T680" s="63" t="s">
        <v>629</v>
      </c>
      <c r="AI680" s="63" t="s">
        <v>629</v>
      </c>
      <c r="CT680" s="63" t="s">
        <v>629</v>
      </c>
    </row>
    <row r="681">
      <c r="K681" s="55">
        <f>M105</f>
        <v>1</v>
      </c>
      <c r="T681" s="63" t="s">
        <v>629</v>
      </c>
      <c r="AI681" s="63" t="s">
        <v>629</v>
      </c>
      <c r="CT681" s="63" t="s">
        <v>629</v>
      </c>
    </row>
    <row r="682">
      <c r="K682" s="55">
        <f>N105</f>
        <v>6586</v>
      </c>
      <c r="T682" s="63" t="s">
        <v>629</v>
      </c>
      <c r="AI682" s="63" t="s">
        <v>629</v>
      </c>
      <c r="CT682" s="63" t="s">
        <v>629</v>
      </c>
    </row>
    <row r="683">
      <c r="K683" s="55">
        <f>O105</f>
        <v>5</v>
      </c>
      <c r="T683" s="63" t="s">
        <v>629</v>
      </c>
      <c r="AI683" s="63" t="s">
        <v>629</v>
      </c>
      <c r="CT683" s="63" t="s">
        <v>629</v>
      </c>
    </row>
    <row r="684">
      <c r="K684" s="55">
        <f>P105</f>
        <v>6</v>
      </c>
      <c r="T684" s="63" t="s">
        <v>629</v>
      </c>
      <c r="AI684" s="63" t="s">
        <v>629</v>
      </c>
      <c r="CT684" s="63" t="s">
        <v>629</v>
      </c>
    </row>
    <row r="685">
      <c r="K685" s="55">
        <f>Q105</f>
        <v>3</v>
      </c>
      <c r="T685" s="63" t="s">
        <v>629</v>
      </c>
      <c r="AI685" s="63" t="s">
        <v>629</v>
      </c>
      <c r="CT685" s="63" t="s">
        <v>629</v>
      </c>
    </row>
    <row r="686">
      <c r="K686" s="55">
        <f>R105</f>
        <v>2019</v>
      </c>
      <c r="T686" s="63" t="s">
        <v>629</v>
      </c>
      <c r="AI686" s="63" t="s">
        <v>629</v>
      </c>
      <c r="CT686" s="63" t="s">
        <v>629</v>
      </c>
    </row>
    <row r="687">
      <c r="K687" s="55">
        <f>K106</f>
        <v>69</v>
      </c>
      <c r="T687" s="63" t="s">
        <v>629</v>
      </c>
      <c r="AI687" s="63" t="s">
        <v>629</v>
      </c>
      <c r="CT687" s="63" t="s">
        <v>629</v>
      </c>
    </row>
    <row r="688">
      <c r="K688" s="55" t="str">
        <f>L106</f>
        <v>a49</v>
      </c>
      <c r="T688" s="63" t="s">
        <v>629</v>
      </c>
      <c r="AI688" s="63" t="s">
        <v>629</v>
      </c>
      <c r="CT688" s="63" t="s">
        <v>629</v>
      </c>
    </row>
    <row r="689">
      <c r="K689" s="55">
        <f>M106</f>
        <v>10</v>
      </c>
      <c r="T689" s="63" t="s">
        <v>629</v>
      </c>
      <c r="AI689" s="63" t="s">
        <v>629</v>
      </c>
      <c r="CT689" s="63" t="s">
        <v>629</v>
      </c>
    </row>
    <row r="690">
      <c r="K690" s="55">
        <f>N106</f>
        <v>8381</v>
      </c>
      <c r="T690" s="63" t="s">
        <v>629</v>
      </c>
      <c r="AI690" s="63" t="s">
        <v>629</v>
      </c>
      <c r="CT690" s="63" t="s">
        <v>629</v>
      </c>
    </row>
    <row r="691">
      <c r="K691" s="55">
        <f>O106</f>
        <v>6</v>
      </c>
      <c r="T691" s="63" t="s">
        <v>629</v>
      </c>
      <c r="AI691" s="63" t="s">
        <v>629</v>
      </c>
      <c r="CT691" s="63" t="s">
        <v>629</v>
      </c>
    </row>
    <row r="692">
      <c r="K692" s="55">
        <f>P106</f>
        <v>22</v>
      </c>
      <c r="T692" s="63" t="s">
        <v>629</v>
      </c>
      <c r="AI692" s="63" t="s">
        <v>629</v>
      </c>
      <c r="CT692" s="63" t="s">
        <v>629</v>
      </c>
    </row>
    <row r="693">
      <c r="K693" s="55">
        <f>Q106</f>
        <v>11</v>
      </c>
      <c r="T693" s="63" t="s">
        <v>629</v>
      </c>
      <c r="AI693" s="63" t="s">
        <v>629</v>
      </c>
      <c r="CT693" s="63" t="s">
        <v>629</v>
      </c>
    </row>
    <row r="694">
      <c r="K694" s="55">
        <f>R106</f>
        <v>2004</v>
      </c>
      <c r="T694" s="63" t="s">
        <v>629</v>
      </c>
      <c r="AI694" s="63" t="s">
        <v>629</v>
      </c>
      <c r="CT694" s="63" t="s">
        <v>629</v>
      </c>
    </row>
    <row r="695">
      <c r="K695" s="55">
        <f>K107</f>
        <v>70</v>
      </c>
      <c r="T695" s="63" t="s">
        <v>629</v>
      </c>
      <c r="AI695" s="63" t="s">
        <v>629</v>
      </c>
      <c r="CT695" s="63" t="s">
        <v>629</v>
      </c>
    </row>
    <row r="696">
      <c r="K696" s="55" t="str">
        <f>L107</f>
        <v>a25</v>
      </c>
      <c r="T696" s="63" t="s">
        <v>629</v>
      </c>
      <c r="AI696" s="63" t="s">
        <v>629</v>
      </c>
      <c r="CT696" s="63" t="s">
        <v>629</v>
      </c>
    </row>
    <row r="697">
      <c r="K697" s="55">
        <f>M107</f>
        <v>7</v>
      </c>
      <c r="T697" s="63" t="s">
        <v>629</v>
      </c>
      <c r="AI697" s="63" t="s">
        <v>629</v>
      </c>
      <c r="CT697" s="63" t="s">
        <v>629</v>
      </c>
    </row>
    <row r="698">
      <c r="K698" s="55">
        <f>N107</f>
        <v>4982</v>
      </c>
      <c r="T698" s="63" t="s">
        <v>629</v>
      </c>
      <c r="AI698" s="63" t="s">
        <v>629</v>
      </c>
      <c r="CT698" s="63" t="s">
        <v>629</v>
      </c>
    </row>
    <row r="699">
      <c r="K699" s="55">
        <f>O107</f>
        <v>4</v>
      </c>
      <c r="T699" s="63" t="s">
        <v>629</v>
      </c>
      <c r="AI699" s="63" t="s">
        <v>629</v>
      </c>
      <c r="CT699" s="63" t="s">
        <v>629</v>
      </c>
    </row>
    <row r="700">
      <c r="K700" s="55">
        <f>P107</f>
        <v>30</v>
      </c>
      <c r="T700" s="63" t="s">
        <v>629</v>
      </c>
      <c r="AI700" s="63" t="s">
        <v>629</v>
      </c>
      <c r="CT700" s="63" t="s">
        <v>629</v>
      </c>
    </row>
    <row r="701">
      <c r="K701" s="55">
        <f>Q107</f>
        <v>11</v>
      </c>
      <c r="T701" s="63" t="s">
        <v>629</v>
      </c>
      <c r="AI701" s="63" t="s">
        <v>629</v>
      </c>
      <c r="CT701" s="63" t="s">
        <v>629</v>
      </c>
    </row>
    <row r="702">
      <c r="K702" s="55">
        <f>R107</f>
        <v>2015</v>
      </c>
      <c r="T702" s="63" t="s">
        <v>629</v>
      </c>
      <c r="AI702" s="63" t="s">
        <v>629</v>
      </c>
      <c r="CT702" s="63" t="s">
        <v>629</v>
      </c>
    </row>
    <row r="703">
      <c r="K703" s="55">
        <f>K108</f>
        <v>71</v>
      </c>
      <c r="T703" s="63" t="s">
        <v>629</v>
      </c>
      <c r="AI703" s="63" t="s">
        <v>629</v>
      </c>
      <c r="CT703" s="63" t="s">
        <v>629</v>
      </c>
    </row>
    <row r="704">
      <c r="K704" s="55" t="str">
        <f>L108</f>
        <v>a69</v>
      </c>
      <c r="T704" s="63" t="s">
        <v>629</v>
      </c>
      <c r="AI704" s="63" t="s">
        <v>629</v>
      </c>
      <c r="CT704" s="63" t="s">
        <v>629</v>
      </c>
    </row>
    <row r="705">
      <c r="K705" s="55">
        <f>M108</f>
        <v>1</v>
      </c>
      <c r="T705" s="63" t="s">
        <v>629</v>
      </c>
      <c r="AI705" s="63" t="s">
        <v>629</v>
      </c>
      <c r="CT705" s="63" t="s">
        <v>629</v>
      </c>
    </row>
    <row r="706">
      <c r="K706" s="55">
        <f>N108</f>
        <v>1228</v>
      </c>
      <c r="T706" s="63" t="s">
        <v>629</v>
      </c>
      <c r="AI706" s="63" t="s">
        <v>629</v>
      </c>
      <c r="CT706" s="63" t="s">
        <v>629</v>
      </c>
    </row>
    <row r="707">
      <c r="K707" s="55">
        <f>O108</f>
        <v>24</v>
      </c>
      <c r="T707" s="63" t="s">
        <v>629</v>
      </c>
      <c r="AI707" s="63" t="s">
        <v>629</v>
      </c>
      <c r="CT707" s="63" t="s">
        <v>629</v>
      </c>
    </row>
    <row r="708">
      <c r="K708" s="55">
        <f>P108</f>
        <v>11</v>
      </c>
      <c r="T708" s="63" t="s">
        <v>629</v>
      </c>
      <c r="AI708" s="63" t="s">
        <v>629</v>
      </c>
      <c r="CT708" s="63" t="s">
        <v>629</v>
      </c>
    </row>
    <row r="709">
      <c r="K709" s="55">
        <f>Q108</f>
        <v>9</v>
      </c>
      <c r="T709" s="63" t="s">
        <v>629</v>
      </c>
      <c r="AI709" s="63" t="s">
        <v>629</v>
      </c>
      <c r="CT709" s="63" t="s">
        <v>629</v>
      </c>
    </row>
    <row r="710">
      <c r="K710" s="55">
        <f>R108</f>
        <v>2001</v>
      </c>
      <c r="T710" s="63" t="s">
        <v>629</v>
      </c>
      <c r="AI710" s="63" t="s">
        <v>629</v>
      </c>
      <c r="CT710" s="63" t="s">
        <v>629</v>
      </c>
    </row>
    <row r="711">
      <c r="K711" s="55">
        <f>K109</f>
        <v>72</v>
      </c>
      <c r="T711" s="63" t="s">
        <v>629</v>
      </c>
      <c r="AI711" s="63" t="s">
        <v>629</v>
      </c>
      <c r="CT711" s="63" t="s">
        <v>629</v>
      </c>
    </row>
    <row r="712">
      <c r="K712" s="55" t="str">
        <f>L109</f>
        <v>a49</v>
      </c>
      <c r="T712" s="63" t="s">
        <v>629</v>
      </c>
      <c r="AI712" s="63" t="s">
        <v>629</v>
      </c>
      <c r="CT712" s="63" t="s">
        <v>629</v>
      </c>
    </row>
    <row r="713">
      <c r="K713" s="55">
        <f>M109</f>
        <v>1</v>
      </c>
      <c r="T713" s="63" t="s">
        <v>629</v>
      </c>
      <c r="AI713" s="63" t="s">
        <v>629</v>
      </c>
      <c r="CT713" s="63" t="s">
        <v>629</v>
      </c>
    </row>
    <row r="714">
      <c r="K714" s="55">
        <f>N109</f>
        <v>7953</v>
      </c>
      <c r="T714" s="63" t="s">
        <v>629</v>
      </c>
      <c r="AI714" s="63" t="s">
        <v>629</v>
      </c>
      <c r="CT714" s="63" t="s">
        <v>629</v>
      </c>
    </row>
    <row r="715">
      <c r="K715" s="55">
        <f>O109</f>
        <v>29</v>
      </c>
      <c r="T715" s="63" t="s">
        <v>629</v>
      </c>
      <c r="AI715" s="63" t="s">
        <v>629</v>
      </c>
      <c r="CT715" s="63" t="s">
        <v>629</v>
      </c>
    </row>
    <row r="716">
      <c r="K716" s="55">
        <f>P109</f>
        <v>4</v>
      </c>
      <c r="T716" s="63" t="s">
        <v>629</v>
      </c>
      <c r="AI716" s="63" t="s">
        <v>629</v>
      </c>
      <c r="CT716" s="63" t="s">
        <v>629</v>
      </c>
    </row>
    <row r="717">
      <c r="K717" s="55">
        <f>Q109</f>
        <v>11</v>
      </c>
      <c r="T717" s="63" t="s">
        <v>629</v>
      </c>
      <c r="AI717" s="63" t="s">
        <v>629</v>
      </c>
      <c r="CT717" s="63" t="s">
        <v>629</v>
      </c>
    </row>
    <row r="718">
      <c r="K718" s="55">
        <f>R109</f>
        <v>2022</v>
      </c>
      <c r="T718" s="63" t="s">
        <v>629</v>
      </c>
      <c r="AI718" s="63" t="s">
        <v>629</v>
      </c>
      <c r="CT718" s="63" t="s">
        <v>629</v>
      </c>
    </row>
    <row r="719">
      <c r="K719" s="55">
        <f>K110</f>
        <v>73</v>
      </c>
      <c r="T719" s="63" t="s">
        <v>629</v>
      </c>
      <c r="AI719" s="63" t="s">
        <v>629</v>
      </c>
      <c r="CT719" s="63" t="s">
        <v>629</v>
      </c>
    </row>
    <row r="720">
      <c r="K720" s="55" t="str">
        <f>L110</f>
        <v>a58</v>
      </c>
      <c r="T720" s="63" t="s">
        <v>629</v>
      </c>
      <c r="AI720" s="63" t="s">
        <v>629</v>
      </c>
      <c r="CT720" s="63" t="s">
        <v>629</v>
      </c>
    </row>
    <row r="721">
      <c r="K721" s="55">
        <f>M110</f>
        <v>7</v>
      </c>
      <c r="T721" s="63" t="s">
        <v>629</v>
      </c>
      <c r="AI721" s="63" t="s">
        <v>629</v>
      </c>
      <c r="CT721" s="63" t="s">
        <v>629</v>
      </c>
    </row>
    <row r="722">
      <c r="K722" s="55">
        <f>N110</f>
        <v>1364</v>
      </c>
      <c r="T722" s="63" t="s">
        <v>629</v>
      </c>
      <c r="AI722" s="63" t="s">
        <v>629</v>
      </c>
      <c r="CT722" s="63" t="s">
        <v>629</v>
      </c>
    </row>
    <row r="723">
      <c r="K723" s="55">
        <f>O110</f>
        <v>26</v>
      </c>
      <c r="T723" s="63" t="s">
        <v>629</v>
      </c>
      <c r="AI723" s="63" t="s">
        <v>629</v>
      </c>
      <c r="CT723" s="63" t="s">
        <v>629</v>
      </c>
    </row>
    <row r="724">
      <c r="K724" s="55">
        <f>P110</f>
        <v>11</v>
      </c>
      <c r="T724" s="63" t="s">
        <v>629</v>
      </c>
      <c r="AI724" s="63" t="s">
        <v>629</v>
      </c>
      <c r="CT724" s="63" t="s">
        <v>629</v>
      </c>
    </row>
    <row r="725">
      <c r="K725" s="55">
        <f>Q110</f>
        <v>4</v>
      </c>
      <c r="T725" s="63" t="s">
        <v>629</v>
      </c>
      <c r="AI725" s="63" t="s">
        <v>629</v>
      </c>
      <c r="CT725" s="63" t="s">
        <v>629</v>
      </c>
    </row>
    <row r="726">
      <c r="K726" s="55">
        <f>R110</f>
        <v>2014</v>
      </c>
      <c r="T726" s="63" t="s">
        <v>629</v>
      </c>
      <c r="AI726" s="63" t="s">
        <v>629</v>
      </c>
      <c r="CT726" s="63" t="s">
        <v>629</v>
      </c>
    </row>
    <row r="727">
      <c r="K727" s="55">
        <f>K111</f>
        <v>74</v>
      </c>
      <c r="T727" s="63" t="s">
        <v>629</v>
      </c>
      <c r="AI727" s="63" t="s">
        <v>629</v>
      </c>
      <c r="CT727" s="63" t="s">
        <v>629</v>
      </c>
    </row>
    <row r="728">
      <c r="K728" s="55" t="str">
        <f>L111</f>
        <v>a50</v>
      </c>
      <c r="T728" s="63" t="s">
        <v>629</v>
      </c>
      <c r="AI728" s="63" t="s">
        <v>629</v>
      </c>
      <c r="CT728" s="63" t="s">
        <v>629</v>
      </c>
    </row>
    <row r="729">
      <c r="K729" s="55">
        <f>M111</f>
        <v>8</v>
      </c>
      <c r="T729" s="63" t="s">
        <v>629</v>
      </c>
      <c r="AI729" s="63" t="s">
        <v>629</v>
      </c>
      <c r="CT729" s="63" t="s">
        <v>629</v>
      </c>
    </row>
    <row r="730">
      <c r="K730" s="55">
        <f>N111</f>
        <v>3097</v>
      </c>
      <c r="T730" s="63" t="s">
        <v>629</v>
      </c>
      <c r="AI730" s="63" t="s">
        <v>629</v>
      </c>
      <c r="CT730" s="63" t="s">
        <v>629</v>
      </c>
    </row>
    <row r="731">
      <c r="K731" s="55">
        <f>O111</f>
        <v>22</v>
      </c>
      <c r="T731" s="63" t="s">
        <v>629</v>
      </c>
      <c r="AI731" s="63" t="s">
        <v>629</v>
      </c>
      <c r="CT731" s="63" t="s">
        <v>629</v>
      </c>
    </row>
    <row r="732">
      <c r="K732" s="55">
        <f>P111</f>
        <v>25</v>
      </c>
      <c r="T732" s="63" t="s">
        <v>629</v>
      </c>
      <c r="AI732" s="63" t="s">
        <v>629</v>
      </c>
      <c r="CT732" s="63" t="s">
        <v>629</v>
      </c>
    </row>
    <row r="733">
      <c r="K733" s="55">
        <f>Q111</f>
        <v>10</v>
      </c>
      <c r="T733" s="63" t="s">
        <v>629</v>
      </c>
      <c r="AI733" s="63" t="s">
        <v>629</v>
      </c>
      <c r="CT733" s="63" t="s">
        <v>629</v>
      </c>
    </row>
    <row r="734">
      <c r="K734" s="55">
        <f>R111</f>
        <v>2009</v>
      </c>
      <c r="T734" s="63" t="s">
        <v>629</v>
      </c>
      <c r="AI734" s="63" t="s">
        <v>629</v>
      </c>
      <c r="CT734" s="63" t="s">
        <v>629</v>
      </c>
    </row>
    <row r="735">
      <c r="K735" s="55">
        <f>K112</f>
        <v>75</v>
      </c>
      <c r="T735" s="63" t="s">
        <v>629</v>
      </c>
      <c r="AI735" s="63" t="s">
        <v>629</v>
      </c>
      <c r="CT735" s="63" t="s">
        <v>629</v>
      </c>
    </row>
    <row r="736">
      <c r="K736" s="55" t="str">
        <f>L112</f>
        <v>a86</v>
      </c>
      <c r="T736" s="63" t="s">
        <v>629</v>
      </c>
      <c r="AI736" s="63" t="s">
        <v>629</v>
      </c>
      <c r="CT736" s="63" t="s">
        <v>629</v>
      </c>
    </row>
    <row r="737">
      <c r="K737" s="55">
        <f>M112</f>
        <v>8</v>
      </c>
      <c r="T737" s="63" t="s">
        <v>629</v>
      </c>
      <c r="AI737" s="63" t="s">
        <v>629</v>
      </c>
      <c r="CT737" s="63" t="s">
        <v>629</v>
      </c>
    </row>
    <row r="738">
      <c r="K738" s="55">
        <f>N112</f>
        <v>6428</v>
      </c>
      <c r="T738" s="63" t="s">
        <v>629</v>
      </c>
      <c r="AI738" s="63" t="s">
        <v>629</v>
      </c>
      <c r="CT738" s="63" t="s">
        <v>629</v>
      </c>
    </row>
    <row r="739">
      <c r="K739" s="55">
        <f>O112</f>
        <v>24</v>
      </c>
      <c r="T739" s="63" t="s">
        <v>629</v>
      </c>
      <c r="AI739" s="63" t="s">
        <v>629</v>
      </c>
      <c r="CT739" s="63" t="s">
        <v>629</v>
      </c>
    </row>
    <row r="740">
      <c r="K740" s="55">
        <f>P112</f>
        <v>10</v>
      </c>
      <c r="T740" s="63" t="s">
        <v>629</v>
      </c>
      <c r="AI740" s="63" t="s">
        <v>629</v>
      </c>
      <c r="CT740" s="63" t="s">
        <v>629</v>
      </c>
    </row>
    <row r="741">
      <c r="K741" s="55">
        <f>Q112</f>
        <v>6</v>
      </c>
      <c r="T741" s="63" t="s">
        <v>629</v>
      </c>
      <c r="AI741" s="63" t="s">
        <v>629</v>
      </c>
      <c r="CT741" s="63" t="s">
        <v>629</v>
      </c>
    </row>
    <row r="742">
      <c r="K742" s="55">
        <f>R112</f>
        <v>2012</v>
      </c>
      <c r="T742" s="63" t="s">
        <v>629</v>
      </c>
      <c r="AI742" s="63" t="s">
        <v>629</v>
      </c>
      <c r="CT742" s="63" t="s">
        <v>629</v>
      </c>
    </row>
    <row r="743">
      <c r="K743" s="55">
        <f>K113</f>
        <v>76</v>
      </c>
      <c r="T743" s="63" t="s">
        <v>629</v>
      </c>
      <c r="AI743" s="63" t="s">
        <v>629</v>
      </c>
      <c r="CT743" s="63" t="s">
        <v>629</v>
      </c>
    </row>
    <row r="744">
      <c r="K744" s="55" t="str">
        <f>L113</f>
        <v>a86</v>
      </c>
      <c r="T744" s="63" t="s">
        <v>629</v>
      </c>
      <c r="AI744" s="63" t="s">
        <v>629</v>
      </c>
      <c r="CT744" s="63" t="s">
        <v>629</v>
      </c>
    </row>
    <row r="745">
      <c r="K745" s="55">
        <f>M113</f>
        <v>1</v>
      </c>
      <c r="T745" s="63" t="s">
        <v>629</v>
      </c>
      <c r="AI745" s="63" t="s">
        <v>629</v>
      </c>
      <c r="CT745" s="63" t="s">
        <v>629</v>
      </c>
    </row>
    <row r="746">
      <c r="K746" s="55">
        <f>N113</f>
        <v>9887</v>
      </c>
      <c r="T746" s="63" t="s">
        <v>629</v>
      </c>
      <c r="AI746" s="63" t="s">
        <v>629</v>
      </c>
      <c r="CT746" s="63" t="s">
        <v>629</v>
      </c>
    </row>
    <row r="747">
      <c r="K747" s="55">
        <f>O113</f>
        <v>29</v>
      </c>
      <c r="T747" s="63" t="s">
        <v>629</v>
      </c>
      <c r="AI747" s="63" t="s">
        <v>629</v>
      </c>
      <c r="CT747" s="63" t="s">
        <v>629</v>
      </c>
    </row>
    <row r="748">
      <c r="K748" s="55">
        <f>P113</f>
        <v>30</v>
      </c>
      <c r="T748" s="63" t="s">
        <v>629</v>
      </c>
      <c r="AI748" s="63" t="s">
        <v>629</v>
      </c>
      <c r="CT748" s="63" t="s">
        <v>629</v>
      </c>
    </row>
    <row r="749">
      <c r="K749" s="55">
        <f>Q113</f>
        <v>2</v>
      </c>
      <c r="T749" s="63" t="s">
        <v>629</v>
      </c>
      <c r="AI749" s="63" t="s">
        <v>629</v>
      </c>
      <c r="CT749" s="63" t="s">
        <v>629</v>
      </c>
    </row>
    <row r="750">
      <c r="K750" s="55">
        <f>R113</f>
        <v>2004</v>
      </c>
      <c r="T750" s="63" t="s">
        <v>629</v>
      </c>
      <c r="AI750" s="63" t="s">
        <v>629</v>
      </c>
      <c r="CT750" s="63" t="s">
        <v>629</v>
      </c>
    </row>
    <row r="751">
      <c r="K751" s="55">
        <f>K114</f>
        <v>77</v>
      </c>
      <c r="T751" s="63" t="s">
        <v>629</v>
      </c>
      <c r="AI751" s="63" t="s">
        <v>629</v>
      </c>
      <c r="CT751" s="63" t="s">
        <v>629</v>
      </c>
    </row>
    <row r="752">
      <c r="K752" s="55" t="str">
        <f>L114</f>
        <v>a99</v>
      </c>
      <c r="T752" s="63" t="s">
        <v>629</v>
      </c>
      <c r="AI752" s="63" t="s">
        <v>629</v>
      </c>
      <c r="CT752" s="63" t="s">
        <v>629</v>
      </c>
    </row>
    <row r="753">
      <c r="K753" s="55">
        <f>M114</f>
        <v>9</v>
      </c>
      <c r="T753" s="63" t="s">
        <v>629</v>
      </c>
      <c r="AI753" s="63" t="s">
        <v>629</v>
      </c>
      <c r="CT753" s="63" t="s">
        <v>629</v>
      </c>
    </row>
    <row r="754">
      <c r="K754" s="55">
        <f>N114</f>
        <v>9180</v>
      </c>
      <c r="T754" s="63" t="s">
        <v>629</v>
      </c>
      <c r="AI754" s="63" t="s">
        <v>629</v>
      </c>
      <c r="CT754" s="63" t="s">
        <v>629</v>
      </c>
    </row>
    <row r="755">
      <c r="K755" s="55">
        <f>O114</f>
        <v>24</v>
      </c>
      <c r="T755" s="63" t="s">
        <v>629</v>
      </c>
      <c r="AI755" s="63" t="s">
        <v>629</v>
      </c>
      <c r="CT755" s="63" t="s">
        <v>629</v>
      </c>
    </row>
    <row r="756">
      <c r="K756" s="55">
        <f>P114</f>
        <v>12</v>
      </c>
      <c r="T756" s="63" t="s">
        <v>629</v>
      </c>
      <c r="AI756" s="63" t="s">
        <v>629</v>
      </c>
      <c r="CT756" s="63" t="s">
        <v>629</v>
      </c>
    </row>
    <row r="757">
      <c r="K757" s="55">
        <f>Q114</f>
        <v>12</v>
      </c>
      <c r="T757" s="63" t="s">
        <v>629</v>
      </c>
      <c r="AI757" s="63" t="s">
        <v>629</v>
      </c>
      <c r="CT757" s="63" t="s">
        <v>629</v>
      </c>
    </row>
    <row r="758">
      <c r="K758" s="55">
        <f>R114</f>
        <v>2000</v>
      </c>
      <c r="T758" s="63" t="s">
        <v>629</v>
      </c>
      <c r="AI758" s="63" t="s">
        <v>629</v>
      </c>
      <c r="CT758" s="63" t="s">
        <v>629</v>
      </c>
    </row>
    <row r="759">
      <c r="K759" s="55">
        <f>K115</f>
        <v>78</v>
      </c>
      <c r="T759" s="63" t="s">
        <v>629</v>
      </c>
      <c r="AI759" s="63" t="s">
        <v>629</v>
      </c>
      <c r="CT759" s="63" t="s">
        <v>629</v>
      </c>
    </row>
    <row r="760">
      <c r="K760" s="55" t="str">
        <f>L115</f>
        <v>a100</v>
      </c>
      <c r="T760" s="63" t="s">
        <v>629</v>
      </c>
      <c r="AI760" s="63" t="s">
        <v>629</v>
      </c>
      <c r="CT760" s="63" t="s">
        <v>629</v>
      </c>
    </row>
    <row r="761">
      <c r="K761" s="55">
        <f>M115</f>
        <v>7</v>
      </c>
      <c r="T761" s="63" t="s">
        <v>629</v>
      </c>
      <c r="AI761" s="63" t="s">
        <v>629</v>
      </c>
      <c r="CT761" s="63" t="s">
        <v>629</v>
      </c>
    </row>
    <row r="762">
      <c r="K762" s="55">
        <f>N115</f>
        <v>5680</v>
      </c>
      <c r="T762" s="63" t="s">
        <v>629</v>
      </c>
      <c r="AI762" s="63" t="s">
        <v>629</v>
      </c>
      <c r="CT762" s="63" t="s">
        <v>629</v>
      </c>
    </row>
    <row r="763">
      <c r="K763" s="55">
        <f>O115</f>
        <v>27</v>
      </c>
      <c r="T763" s="63" t="s">
        <v>629</v>
      </c>
      <c r="AI763" s="63" t="s">
        <v>629</v>
      </c>
      <c r="CT763" s="63" t="s">
        <v>629</v>
      </c>
    </row>
    <row r="764">
      <c r="K764" s="55">
        <f>P115</f>
        <v>21</v>
      </c>
      <c r="T764" s="63" t="s">
        <v>629</v>
      </c>
      <c r="AI764" s="63" t="s">
        <v>629</v>
      </c>
      <c r="CT764" s="63" t="s">
        <v>629</v>
      </c>
    </row>
    <row r="765">
      <c r="K765" s="55">
        <f>Q115</f>
        <v>3</v>
      </c>
      <c r="T765" s="63" t="s">
        <v>629</v>
      </c>
      <c r="AI765" s="63" t="s">
        <v>629</v>
      </c>
      <c r="CT765" s="63" t="s">
        <v>629</v>
      </c>
    </row>
    <row r="766">
      <c r="K766" s="55">
        <f>R115</f>
        <v>2008</v>
      </c>
      <c r="T766" s="63" t="s">
        <v>629</v>
      </c>
      <c r="AI766" s="63" t="s">
        <v>629</v>
      </c>
      <c r="CT766" s="63" t="s">
        <v>629</v>
      </c>
    </row>
    <row r="767">
      <c r="K767" s="55">
        <f>K116</f>
        <v>79</v>
      </c>
      <c r="T767" s="63" t="s">
        <v>629</v>
      </c>
      <c r="AI767" s="63" t="s">
        <v>629</v>
      </c>
      <c r="CT767" s="63" t="s">
        <v>629</v>
      </c>
    </row>
    <row r="768">
      <c r="K768" s="55" t="str">
        <f>L116</f>
        <v>a62</v>
      </c>
      <c r="T768" s="63" t="s">
        <v>629</v>
      </c>
      <c r="AI768" s="63" t="s">
        <v>629</v>
      </c>
      <c r="CT768" s="63" t="s">
        <v>629</v>
      </c>
    </row>
    <row r="769">
      <c r="K769" s="55">
        <f>M116</f>
        <v>4</v>
      </c>
      <c r="T769" s="63" t="s">
        <v>629</v>
      </c>
      <c r="AI769" s="63" t="s">
        <v>629</v>
      </c>
      <c r="CT769" s="63" t="s">
        <v>629</v>
      </c>
    </row>
    <row r="770">
      <c r="K770" s="55">
        <f>N116</f>
        <v>5765</v>
      </c>
      <c r="T770" s="63" t="s">
        <v>629</v>
      </c>
      <c r="AI770" s="63" t="s">
        <v>629</v>
      </c>
      <c r="CT770" s="63" t="s">
        <v>629</v>
      </c>
    </row>
    <row r="771">
      <c r="K771" s="55">
        <f>O116</f>
        <v>20</v>
      </c>
      <c r="T771" s="63" t="s">
        <v>629</v>
      </c>
      <c r="AI771" s="63" t="s">
        <v>629</v>
      </c>
      <c r="CT771" s="63" t="s">
        <v>629</v>
      </c>
    </row>
    <row r="772">
      <c r="K772" s="55">
        <f>P116</f>
        <v>22</v>
      </c>
      <c r="T772" s="63" t="s">
        <v>629</v>
      </c>
      <c r="AI772" s="63" t="s">
        <v>629</v>
      </c>
      <c r="CT772" s="63" t="s">
        <v>629</v>
      </c>
    </row>
    <row r="773">
      <c r="K773" s="55">
        <f>Q116</f>
        <v>3</v>
      </c>
      <c r="T773" s="63" t="s">
        <v>629</v>
      </c>
      <c r="AI773" s="63" t="s">
        <v>629</v>
      </c>
      <c r="CT773" s="63" t="s">
        <v>629</v>
      </c>
    </row>
    <row r="774">
      <c r="K774" s="55">
        <f>R116</f>
        <v>2011</v>
      </c>
      <c r="T774" s="63" t="s">
        <v>629</v>
      </c>
      <c r="AI774" s="63" t="s">
        <v>629</v>
      </c>
      <c r="CT774" s="63" t="s">
        <v>629</v>
      </c>
    </row>
    <row r="775">
      <c r="K775" s="55">
        <f>K117</f>
        <v>80</v>
      </c>
      <c r="T775" s="63" t="s">
        <v>629</v>
      </c>
      <c r="AI775" s="63" t="s">
        <v>629</v>
      </c>
      <c r="CT775" s="63" t="s">
        <v>629</v>
      </c>
    </row>
    <row r="776">
      <c r="K776" s="55" t="str">
        <f>L117</f>
        <v>a50</v>
      </c>
      <c r="T776" s="63" t="s">
        <v>629</v>
      </c>
      <c r="AI776" s="63" t="s">
        <v>629</v>
      </c>
      <c r="CT776" s="63" t="s">
        <v>629</v>
      </c>
    </row>
    <row r="777">
      <c r="K777" s="55">
        <f>M117</f>
        <v>1</v>
      </c>
      <c r="T777" s="63" t="s">
        <v>629</v>
      </c>
      <c r="AI777" s="63" t="s">
        <v>629</v>
      </c>
      <c r="CT777" s="63" t="s">
        <v>629</v>
      </c>
    </row>
    <row r="778">
      <c r="K778" s="55">
        <f>N117</f>
        <v>6372</v>
      </c>
      <c r="T778" s="63" t="s">
        <v>629</v>
      </c>
      <c r="AI778" s="63" t="s">
        <v>629</v>
      </c>
      <c r="CT778" s="63" t="s">
        <v>629</v>
      </c>
    </row>
    <row r="779">
      <c r="K779" s="55">
        <f>O117</f>
        <v>29</v>
      </c>
      <c r="T779" s="63" t="s">
        <v>629</v>
      </c>
      <c r="AI779" s="63" t="s">
        <v>629</v>
      </c>
      <c r="CT779" s="63" t="s">
        <v>629</v>
      </c>
    </row>
    <row r="780">
      <c r="K780" s="55">
        <f>P117</f>
        <v>13</v>
      </c>
      <c r="T780" s="63" t="s">
        <v>629</v>
      </c>
      <c r="AI780" s="63" t="s">
        <v>629</v>
      </c>
      <c r="CT780" s="63" t="s">
        <v>629</v>
      </c>
    </row>
    <row r="781">
      <c r="K781" s="55">
        <f>Q117</f>
        <v>10</v>
      </c>
      <c r="T781" s="63" t="s">
        <v>629</v>
      </c>
      <c r="AI781" s="63" t="s">
        <v>629</v>
      </c>
      <c r="CT781" s="63" t="s">
        <v>629</v>
      </c>
    </row>
    <row r="782">
      <c r="K782" s="55">
        <f>R117</f>
        <v>2019</v>
      </c>
      <c r="T782" s="63" t="s">
        <v>629</v>
      </c>
      <c r="AI782" s="63" t="s">
        <v>629</v>
      </c>
      <c r="CT782" s="63" t="s">
        <v>629</v>
      </c>
    </row>
    <row r="783">
      <c r="K783" s="55">
        <f>K118</f>
        <v>81</v>
      </c>
      <c r="T783" s="63" t="s">
        <v>629</v>
      </c>
      <c r="AI783" s="63" t="s">
        <v>629</v>
      </c>
      <c r="CT783" s="63" t="s">
        <v>629</v>
      </c>
    </row>
    <row r="784">
      <c r="K784" s="55" t="str">
        <f>L118</f>
        <v>a8</v>
      </c>
      <c r="T784" s="63" t="s">
        <v>629</v>
      </c>
      <c r="AI784" s="63" t="s">
        <v>629</v>
      </c>
      <c r="CT784" s="63" t="s">
        <v>629</v>
      </c>
    </row>
    <row r="785">
      <c r="K785" s="55">
        <f>M118</f>
        <v>9</v>
      </c>
      <c r="T785" s="63" t="s">
        <v>629</v>
      </c>
      <c r="AI785" s="63" t="s">
        <v>629</v>
      </c>
      <c r="CT785" s="63" t="s">
        <v>629</v>
      </c>
    </row>
    <row r="786">
      <c r="K786" s="55">
        <f>N118</f>
        <v>4056</v>
      </c>
      <c r="T786" s="63" t="s">
        <v>629</v>
      </c>
      <c r="AI786" s="63" t="s">
        <v>629</v>
      </c>
      <c r="CT786" s="63" t="s">
        <v>629</v>
      </c>
    </row>
    <row r="787">
      <c r="K787" s="55">
        <f>O118</f>
        <v>15</v>
      </c>
      <c r="T787" s="63" t="s">
        <v>629</v>
      </c>
      <c r="AI787" s="63" t="s">
        <v>629</v>
      </c>
      <c r="CT787" s="63" t="s">
        <v>629</v>
      </c>
    </row>
    <row r="788">
      <c r="K788" s="55">
        <f>P118</f>
        <v>20</v>
      </c>
      <c r="T788" s="63" t="s">
        <v>629</v>
      </c>
      <c r="AI788" s="63" t="s">
        <v>629</v>
      </c>
      <c r="CT788" s="63" t="s">
        <v>629</v>
      </c>
    </row>
    <row r="789">
      <c r="K789" s="55">
        <f>Q118</f>
        <v>12</v>
      </c>
      <c r="T789" s="63" t="s">
        <v>629</v>
      </c>
      <c r="AI789" s="63" t="s">
        <v>629</v>
      </c>
      <c r="CT789" s="63" t="s">
        <v>629</v>
      </c>
    </row>
    <row r="790">
      <c r="K790" s="55">
        <f>R118</f>
        <v>2014</v>
      </c>
      <c r="T790" s="63" t="s">
        <v>629</v>
      </c>
      <c r="AI790" s="63" t="s">
        <v>629</v>
      </c>
      <c r="CT790" s="63" t="s">
        <v>629</v>
      </c>
    </row>
    <row r="791">
      <c r="K791" s="55">
        <f>K119</f>
        <v>82</v>
      </c>
      <c r="T791" s="63" t="s">
        <v>629</v>
      </c>
      <c r="AI791" s="63" t="s">
        <v>629</v>
      </c>
      <c r="CT791" s="63" t="s">
        <v>629</v>
      </c>
    </row>
    <row r="792">
      <c r="K792" s="55" t="str">
        <f>L119</f>
        <v>a87</v>
      </c>
      <c r="T792" s="63" t="s">
        <v>629</v>
      </c>
      <c r="AI792" s="63" t="s">
        <v>629</v>
      </c>
      <c r="CT792" s="63" t="s">
        <v>629</v>
      </c>
    </row>
    <row r="793">
      <c r="K793" s="55">
        <f>M119</f>
        <v>6</v>
      </c>
      <c r="T793" s="63" t="s">
        <v>629</v>
      </c>
      <c r="AI793" s="63" t="s">
        <v>629</v>
      </c>
      <c r="CT793" s="63" t="s">
        <v>629</v>
      </c>
    </row>
    <row r="794">
      <c r="K794" s="55">
        <f>N119</f>
        <v>7747</v>
      </c>
      <c r="T794" s="63" t="s">
        <v>629</v>
      </c>
      <c r="AI794" s="63" t="s">
        <v>629</v>
      </c>
      <c r="CT794" s="63" t="s">
        <v>629</v>
      </c>
    </row>
    <row r="795">
      <c r="K795" s="55">
        <f>O119</f>
        <v>3</v>
      </c>
      <c r="T795" s="63" t="s">
        <v>629</v>
      </c>
      <c r="AI795" s="63" t="s">
        <v>629</v>
      </c>
      <c r="CT795" s="63" t="s">
        <v>629</v>
      </c>
    </row>
    <row r="796">
      <c r="K796" s="55">
        <f>P119</f>
        <v>10</v>
      </c>
      <c r="T796" s="63" t="s">
        <v>629</v>
      </c>
      <c r="AI796" s="63" t="s">
        <v>629</v>
      </c>
      <c r="CT796" s="63" t="s">
        <v>629</v>
      </c>
    </row>
    <row r="797">
      <c r="K797" s="55">
        <f>Q119</f>
        <v>1</v>
      </c>
      <c r="T797" s="63" t="s">
        <v>629</v>
      </c>
      <c r="AI797" s="63" t="s">
        <v>629</v>
      </c>
      <c r="CT797" s="63" t="s">
        <v>629</v>
      </c>
    </row>
    <row r="798">
      <c r="K798" s="55">
        <f>R119</f>
        <v>2009</v>
      </c>
      <c r="T798" s="63" t="s">
        <v>629</v>
      </c>
      <c r="AI798" s="63" t="s">
        <v>629</v>
      </c>
      <c r="CT798" s="63" t="s">
        <v>629</v>
      </c>
    </row>
    <row r="799">
      <c r="K799" s="55">
        <f>K120</f>
        <v>83</v>
      </c>
      <c r="T799" s="63" t="s">
        <v>629</v>
      </c>
      <c r="AI799" s="63" t="s">
        <v>629</v>
      </c>
      <c r="CT799" s="63" t="s">
        <v>629</v>
      </c>
    </row>
    <row r="800">
      <c r="K800" s="55" t="str">
        <f>L120</f>
        <v>a34</v>
      </c>
      <c r="T800" s="63" t="s">
        <v>629</v>
      </c>
      <c r="AI800" s="63" t="s">
        <v>629</v>
      </c>
      <c r="CT800" s="63" t="s">
        <v>629</v>
      </c>
    </row>
    <row r="801">
      <c r="K801" s="55">
        <f>M120</f>
        <v>6</v>
      </c>
      <c r="T801" s="63" t="s">
        <v>629</v>
      </c>
      <c r="AI801" s="63" t="s">
        <v>629</v>
      </c>
      <c r="CT801" s="63" t="s">
        <v>629</v>
      </c>
    </row>
    <row r="802">
      <c r="K802" s="55">
        <f>N120</f>
        <v>1324</v>
      </c>
      <c r="T802" s="63" t="s">
        <v>629</v>
      </c>
      <c r="AI802" s="63" t="s">
        <v>629</v>
      </c>
      <c r="CT802" s="63" t="s">
        <v>629</v>
      </c>
    </row>
    <row r="803">
      <c r="K803" s="55">
        <f>O120</f>
        <v>26</v>
      </c>
      <c r="T803" s="63" t="s">
        <v>629</v>
      </c>
      <c r="AI803" s="63" t="s">
        <v>629</v>
      </c>
      <c r="CT803" s="63" t="s">
        <v>629</v>
      </c>
    </row>
    <row r="804">
      <c r="K804" s="55">
        <f>P120</f>
        <v>17</v>
      </c>
      <c r="T804" s="63" t="s">
        <v>629</v>
      </c>
      <c r="AI804" s="63" t="s">
        <v>629</v>
      </c>
      <c r="CT804" s="63" t="s">
        <v>629</v>
      </c>
    </row>
    <row r="805">
      <c r="K805" s="55">
        <f>Q120</f>
        <v>7</v>
      </c>
      <c r="T805" s="63" t="s">
        <v>629</v>
      </c>
      <c r="AI805" s="63" t="s">
        <v>629</v>
      </c>
      <c r="CT805" s="63" t="s">
        <v>629</v>
      </c>
    </row>
    <row r="806">
      <c r="K806" s="55">
        <f>R120</f>
        <v>2006</v>
      </c>
      <c r="T806" s="63" t="s">
        <v>629</v>
      </c>
      <c r="AI806" s="63" t="s">
        <v>629</v>
      </c>
      <c r="CT806" s="63" t="s">
        <v>629</v>
      </c>
    </row>
    <row r="807">
      <c r="K807" s="55">
        <f>K121</f>
        <v>84</v>
      </c>
      <c r="T807" s="63" t="s">
        <v>629</v>
      </c>
      <c r="AI807" s="63" t="s">
        <v>629</v>
      </c>
      <c r="CT807" s="63" t="s">
        <v>629</v>
      </c>
    </row>
    <row r="808">
      <c r="K808" s="55" t="str">
        <f>L121</f>
        <v>a100</v>
      </c>
      <c r="T808" s="63" t="s">
        <v>629</v>
      </c>
      <c r="AI808" s="63" t="s">
        <v>629</v>
      </c>
      <c r="CT808" s="63" t="s">
        <v>629</v>
      </c>
    </row>
    <row r="809">
      <c r="K809" s="55">
        <f>M121</f>
        <v>4</v>
      </c>
      <c r="T809" s="63" t="s">
        <v>629</v>
      </c>
      <c r="AI809" s="63" t="s">
        <v>629</v>
      </c>
      <c r="CT809" s="63" t="s">
        <v>629</v>
      </c>
    </row>
    <row r="810">
      <c r="K810" s="55">
        <f>N121</f>
        <v>3977</v>
      </c>
      <c r="T810" s="63" t="s">
        <v>629</v>
      </c>
      <c r="AI810" s="63" t="s">
        <v>629</v>
      </c>
      <c r="CT810" s="63" t="s">
        <v>629</v>
      </c>
    </row>
    <row r="811">
      <c r="K811" s="55">
        <f>O121</f>
        <v>3</v>
      </c>
      <c r="T811" s="63" t="s">
        <v>629</v>
      </c>
      <c r="AI811" s="63" t="s">
        <v>629</v>
      </c>
      <c r="CT811" s="63" t="s">
        <v>629</v>
      </c>
    </row>
    <row r="812">
      <c r="K812" s="55">
        <f>P121</f>
        <v>10</v>
      </c>
      <c r="T812" s="63" t="s">
        <v>629</v>
      </c>
      <c r="AI812" s="63" t="s">
        <v>629</v>
      </c>
      <c r="CT812" s="63" t="s">
        <v>629</v>
      </c>
    </row>
    <row r="813">
      <c r="K813" s="55">
        <f>Q121</f>
        <v>11</v>
      </c>
      <c r="T813" s="63" t="s">
        <v>629</v>
      </c>
      <c r="AI813" s="63" t="s">
        <v>629</v>
      </c>
      <c r="CT813" s="63" t="s">
        <v>629</v>
      </c>
    </row>
    <row r="814">
      <c r="K814" s="55">
        <f>R121</f>
        <v>2015</v>
      </c>
      <c r="T814" s="63" t="s">
        <v>629</v>
      </c>
      <c r="AI814" s="63" t="s">
        <v>629</v>
      </c>
      <c r="CT814" s="63" t="s">
        <v>629</v>
      </c>
    </row>
    <row r="815">
      <c r="K815" s="55">
        <f>K122</f>
        <v>85</v>
      </c>
      <c r="T815" s="63" t="s">
        <v>629</v>
      </c>
      <c r="AI815" s="63" t="s">
        <v>629</v>
      </c>
      <c r="CT815" s="63" t="s">
        <v>629</v>
      </c>
    </row>
    <row r="816">
      <c r="K816" s="55" t="str">
        <f>L122</f>
        <v>a64</v>
      </c>
      <c r="T816" s="63" t="s">
        <v>629</v>
      </c>
      <c r="AI816" s="63" t="s">
        <v>629</v>
      </c>
      <c r="CT816" s="63" t="s">
        <v>629</v>
      </c>
    </row>
    <row r="817">
      <c r="K817" s="55">
        <f>M122</f>
        <v>10</v>
      </c>
      <c r="T817" s="63" t="s">
        <v>629</v>
      </c>
      <c r="AI817" s="63" t="s">
        <v>629</v>
      </c>
      <c r="CT817" s="63" t="s">
        <v>629</v>
      </c>
    </row>
    <row r="818">
      <c r="K818" s="55">
        <f>N122</f>
        <v>9603</v>
      </c>
      <c r="T818" s="63" t="s">
        <v>629</v>
      </c>
      <c r="AI818" s="63" t="s">
        <v>629</v>
      </c>
      <c r="CT818" s="63" t="s">
        <v>629</v>
      </c>
    </row>
    <row r="819">
      <c r="K819" s="55">
        <f>O122</f>
        <v>11</v>
      </c>
      <c r="T819" s="63" t="s">
        <v>629</v>
      </c>
      <c r="AI819" s="63" t="s">
        <v>629</v>
      </c>
      <c r="CT819" s="63" t="s">
        <v>629</v>
      </c>
    </row>
    <row r="820">
      <c r="K820" s="55">
        <f>P122</f>
        <v>18</v>
      </c>
      <c r="T820" s="63" t="s">
        <v>629</v>
      </c>
      <c r="AI820" s="63" t="s">
        <v>629</v>
      </c>
      <c r="CT820" s="63" t="s">
        <v>629</v>
      </c>
    </row>
    <row r="821">
      <c r="K821" s="55">
        <f>Q122</f>
        <v>4</v>
      </c>
      <c r="T821" s="63" t="s">
        <v>629</v>
      </c>
      <c r="AI821" s="63" t="s">
        <v>629</v>
      </c>
      <c r="CT821" s="63" t="s">
        <v>629</v>
      </c>
    </row>
    <row r="822">
      <c r="K822" s="55">
        <f>R122</f>
        <v>2008</v>
      </c>
      <c r="T822" s="63" t="s">
        <v>629</v>
      </c>
      <c r="AI822" s="63" t="s">
        <v>629</v>
      </c>
      <c r="CT822" s="63" t="s">
        <v>629</v>
      </c>
    </row>
    <row r="823">
      <c r="K823" s="55">
        <f>K123</f>
        <v>86</v>
      </c>
      <c r="T823" s="63" t="s">
        <v>629</v>
      </c>
      <c r="AI823" s="63" t="s">
        <v>629</v>
      </c>
      <c r="CT823" s="63" t="s">
        <v>629</v>
      </c>
    </row>
    <row r="824">
      <c r="K824" s="55" t="str">
        <f>L123</f>
        <v>a55</v>
      </c>
      <c r="T824" s="63" t="s">
        <v>629</v>
      </c>
      <c r="AI824" s="63" t="s">
        <v>629</v>
      </c>
      <c r="CT824" s="63" t="s">
        <v>629</v>
      </c>
    </row>
    <row r="825">
      <c r="K825" s="55">
        <f>M123</f>
        <v>2</v>
      </c>
      <c r="T825" s="63" t="s">
        <v>629</v>
      </c>
      <c r="AI825" s="63" t="s">
        <v>629</v>
      </c>
      <c r="CT825" s="63" t="s">
        <v>629</v>
      </c>
    </row>
    <row r="826">
      <c r="K826" s="55">
        <f>N123</f>
        <v>6409</v>
      </c>
      <c r="T826" s="63" t="s">
        <v>629</v>
      </c>
      <c r="AI826" s="63" t="s">
        <v>629</v>
      </c>
      <c r="CT826" s="63" t="s">
        <v>629</v>
      </c>
    </row>
    <row r="827">
      <c r="K827" s="55">
        <f>O123</f>
        <v>5</v>
      </c>
      <c r="T827" s="63" t="s">
        <v>629</v>
      </c>
      <c r="AI827" s="63" t="s">
        <v>629</v>
      </c>
      <c r="CT827" s="63" t="s">
        <v>629</v>
      </c>
    </row>
    <row r="828">
      <c r="K828" s="55">
        <f>P123</f>
        <v>6</v>
      </c>
      <c r="T828" s="63" t="s">
        <v>629</v>
      </c>
      <c r="AI828" s="63" t="s">
        <v>629</v>
      </c>
      <c r="CT828" s="63" t="s">
        <v>629</v>
      </c>
    </row>
    <row r="829">
      <c r="K829" s="55">
        <f>Q123</f>
        <v>10</v>
      </c>
      <c r="T829" s="63" t="s">
        <v>629</v>
      </c>
      <c r="AI829" s="63" t="s">
        <v>629</v>
      </c>
      <c r="CT829" s="63" t="s">
        <v>629</v>
      </c>
    </row>
    <row r="830">
      <c r="K830" s="55">
        <f>R123</f>
        <v>2001</v>
      </c>
      <c r="T830" s="63" t="s">
        <v>629</v>
      </c>
      <c r="AI830" s="63" t="s">
        <v>629</v>
      </c>
      <c r="CT830" s="63" t="s">
        <v>629</v>
      </c>
    </row>
    <row r="831">
      <c r="K831" s="55">
        <f>K124</f>
        <v>87</v>
      </c>
      <c r="T831" s="63" t="s">
        <v>629</v>
      </c>
      <c r="AI831" s="63" t="s">
        <v>629</v>
      </c>
      <c r="CT831" s="63" t="s">
        <v>629</v>
      </c>
    </row>
    <row r="832">
      <c r="K832" s="55" t="str">
        <f>L124</f>
        <v>a80</v>
      </c>
      <c r="T832" s="63" t="s">
        <v>629</v>
      </c>
      <c r="AI832" s="63" t="s">
        <v>629</v>
      </c>
      <c r="CT832" s="63" t="s">
        <v>629</v>
      </c>
    </row>
    <row r="833">
      <c r="K833" s="55">
        <f>M124</f>
        <v>4</v>
      </c>
      <c r="T833" s="63" t="s">
        <v>629</v>
      </c>
      <c r="AI833" s="63" t="s">
        <v>629</v>
      </c>
      <c r="CT833" s="63" t="s">
        <v>629</v>
      </c>
    </row>
    <row r="834">
      <c r="K834" s="55">
        <f>N124</f>
        <v>2814</v>
      </c>
      <c r="T834" s="63" t="s">
        <v>629</v>
      </c>
      <c r="AI834" s="63" t="s">
        <v>629</v>
      </c>
      <c r="CT834" s="63" t="s">
        <v>629</v>
      </c>
    </row>
    <row r="835">
      <c r="K835" s="55">
        <f>O124</f>
        <v>26</v>
      </c>
      <c r="T835" s="63" t="s">
        <v>629</v>
      </c>
      <c r="AI835" s="63" t="s">
        <v>629</v>
      </c>
      <c r="CT835" s="63" t="s">
        <v>629</v>
      </c>
    </row>
    <row r="836">
      <c r="K836" s="55">
        <f>P124</f>
        <v>17</v>
      </c>
      <c r="T836" s="63" t="s">
        <v>629</v>
      </c>
      <c r="AI836" s="63" t="s">
        <v>629</v>
      </c>
      <c r="CT836" s="63" t="s">
        <v>629</v>
      </c>
    </row>
    <row r="837">
      <c r="K837" s="55">
        <f>Q124</f>
        <v>10</v>
      </c>
      <c r="T837" s="63" t="s">
        <v>629</v>
      </c>
      <c r="AI837" s="63" t="s">
        <v>629</v>
      </c>
      <c r="CT837" s="63" t="s">
        <v>629</v>
      </c>
    </row>
    <row r="838">
      <c r="K838" s="55">
        <f>R124</f>
        <v>2006</v>
      </c>
      <c r="T838" s="63" t="s">
        <v>629</v>
      </c>
      <c r="AI838" s="63" t="s">
        <v>629</v>
      </c>
      <c r="CT838" s="63" t="s">
        <v>629</v>
      </c>
    </row>
    <row r="839">
      <c r="K839" s="55">
        <f>K125</f>
        <v>88</v>
      </c>
      <c r="T839" s="63" t="s">
        <v>629</v>
      </c>
      <c r="AI839" s="63" t="s">
        <v>629</v>
      </c>
      <c r="CT839" s="63" t="s">
        <v>629</v>
      </c>
    </row>
    <row r="840">
      <c r="K840" s="55" t="str">
        <f>L125</f>
        <v>a89</v>
      </c>
      <c r="T840" s="63" t="s">
        <v>629</v>
      </c>
      <c r="AI840" s="63" t="s">
        <v>629</v>
      </c>
      <c r="CT840" s="63" t="s">
        <v>629</v>
      </c>
    </row>
    <row r="841">
      <c r="K841" s="55">
        <f>M125</f>
        <v>7</v>
      </c>
      <c r="T841" s="63" t="s">
        <v>629</v>
      </c>
      <c r="AI841" s="63" t="s">
        <v>629</v>
      </c>
      <c r="CT841" s="63" t="s">
        <v>629</v>
      </c>
    </row>
    <row r="842">
      <c r="K842" s="55">
        <f>N125</f>
        <v>5079</v>
      </c>
      <c r="T842" s="63" t="s">
        <v>629</v>
      </c>
      <c r="AI842" s="63" t="s">
        <v>629</v>
      </c>
      <c r="CT842" s="63" t="s">
        <v>629</v>
      </c>
    </row>
    <row r="843">
      <c r="K843" s="55">
        <f>O125</f>
        <v>14</v>
      </c>
      <c r="T843" s="63" t="s">
        <v>629</v>
      </c>
      <c r="AI843" s="63" t="s">
        <v>629</v>
      </c>
      <c r="CT843" s="63" t="s">
        <v>629</v>
      </c>
    </row>
    <row r="844">
      <c r="K844" s="55">
        <f>P125</f>
        <v>15</v>
      </c>
      <c r="T844" s="63" t="s">
        <v>629</v>
      </c>
      <c r="AI844" s="63" t="s">
        <v>629</v>
      </c>
      <c r="CT844" s="63" t="s">
        <v>629</v>
      </c>
    </row>
    <row r="845">
      <c r="K845" s="55">
        <f>Q125</f>
        <v>9</v>
      </c>
      <c r="T845" s="63" t="s">
        <v>629</v>
      </c>
      <c r="AI845" s="63" t="s">
        <v>629</v>
      </c>
      <c r="CT845" s="63" t="s">
        <v>629</v>
      </c>
    </row>
    <row r="846">
      <c r="K846" s="55">
        <f>R125</f>
        <v>2001</v>
      </c>
      <c r="T846" s="63" t="s">
        <v>629</v>
      </c>
      <c r="AI846" s="63" t="s">
        <v>629</v>
      </c>
      <c r="CT846" s="63" t="s">
        <v>629</v>
      </c>
    </row>
    <row r="847">
      <c r="K847" s="55">
        <f>K126</f>
        <v>89</v>
      </c>
      <c r="T847" s="63" t="s">
        <v>629</v>
      </c>
      <c r="AI847" s="63" t="s">
        <v>629</v>
      </c>
      <c r="CT847" s="63" t="s">
        <v>629</v>
      </c>
    </row>
    <row r="848">
      <c r="K848" s="55" t="str">
        <f>L126</f>
        <v>a31</v>
      </c>
      <c r="T848" s="63" t="s">
        <v>629</v>
      </c>
      <c r="AI848" s="63" t="s">
        <v>629</v>
      </c>
      <c r="CT848" s="63" t="s">
        <v>629</v>
      </c>
    </row>
    <row r="849">
      <c r="K849" s="55">
        <f>M126</f>
        <v>9</v>
      </c>
      <c r="T849" s="63" t="s">
        <v>629</v>
      </c>
      <c r="AI849" s="63" t="s">
        <v>629</v>
      </c>
      <c r="CT849" s="63" t="s">
        <v>629</v>
      </c>
    </row>
    <row r="850">
      <c r="K850" s="55">
        <f>N126</f>
        <v>3430</v>
      </c>
      <c r="T850" s="63" t="s">
        <v>629</v>
      </c>
      <c r="AI850" s="63" t="s">
        <v>629</v>
      </c>
      <c r="CT850" s="63" t="s">
        <v>629</v>
      </c>
    </row>
    <row r="851">
      <c r="K851" s="55">
        <f>O126</f>
        <v>30</v>
      </c>
      <c r="T851" s="63" t="s">
        <v>629</v>
      </c>
      <c r="AI851" s="63" t="s">
        <v>629</v>
      </c>
      <c r="CT851" s="63" t="s">
        <v>629</v>
      </c>
    </row>
    <row r="852">
      <c r="K852" s="55">
        <f>P126</f>
        <v>6</v>
      </c>
      <c r="T852" s="63" t="s">
        <v>629</v>
      </c>
      <c r="AI852" s="63" t="s">
        <v>629</v>
      </c>
      <c r="CT852" s="63" t="s">
        <v>629</v>
      </c>
    </row>
    <row r="853">
      <c r="K853" s="55">
        <f>Q126</f>
        <v>11</v>
      </c>
      <c r="T853" s="63" t="s">
        <v>629</v>
      </c>
      <c r="AI853" s="63" t="s">
        <v>629</v>
      </c>
      <c r="CT853" s="63" t="s">
        <v>629</v>
      </c>
    </row>
    <row r="854">
      <c r="K854" s="55">
        <f>R126</f>
        <v>2007</v>
      </c>
      <c r="T854" s="63" t="s">
        <v>629</v>
      </c>
      <c r="AI854" s="63" t="s">
        <v>629</v>
      </c>
      <c r="CT854" s="63" t="s">
        <v>629</v>
      </c>
    </row>
    <row r="855">
      <c r="K855" s="55">
        <f>K127</f>
        <v>90</v>
      </c>
      <c r="T855" s="63" t="s">
        <v>629</v>
      </c>
      <c r="AI855" s="63" t="s">
        <v>629</v>
      </c>
      <c r="CT855" s="63" t="s">
        <v>629</v>
      </c>
    </row>
    <row r="856">
      <c r="K856" s="55" t="str">
        <f>L127</f>
        <v>a68</v>
      </c>
      <c r="T856" s="63" t="s">
        <v>629</v>
      </c>
      <c r="AI856" s="63" t="s">
        <v>629</v>
      </c>
      <c r="CT856" s="63" t="s">
        <v>629</v>
      </c>
    </row>
    <row r="857">
      <c r="K857" s="55">
        <f>M127</f>
        <v>8</v>
      </c>
      <c r="T857" s="63" t="s">
        <v>629</v>
      </c>
      <c r="AI857" s="63" t="s">
        <v>629</v>
      </c>
      <c r="CT857" s="63" t="s">
        <v>629</v>
      </c>
    </row>
    <row r="858">
      <c r="K858" s="55">
        <f>N127</f>
        <v>6354</v>
      </c>
      <c r="T858" s="63" t="s">
        <v>629</v>
      </c>
      <c r="AI858" s="63" t="s">
        <v>629</v>
      </c>
      <c r="CT858" s="63" t="s">
        <v>629</v>
      </c>
    </row>
    <row r="859">
      <c r="K859" s="55">
        <f>O127</f>
        <v>15</v>
      </c>
      <c r="T859" s="63" t="s">
        <v>629</v>
      </c>
      <c r="AI859" s="63" t="s">
        <v>629</v>
      </c>
      <c r="CT859" s="63" t="s">
        <v>629</v>
      </c>
    </row>
    <row r="860">
      <c r="K860" s="55">
        <f>P127</f>
        <v>23</v>
      </c>
      <c r="T860" s="63" t="s">
        <v>629</v>
      </c>
      <c r="AI860" s="63" t="s">
        <v>629</v>
      </c>
      <c r="CT860" s="63" t="s">
        <v>629</v>
      </c>
    </row>
    <row r="861">
      <c r="K861" s="55">
        <f>Q127</f>
        <v>9</v>
      </c>
      <c r="T861" s="63" t="s">
        <v>629</v>
      </c>
      <c r="AI861" s="63" t="s">
        <v>629</v>
      </c>
      <c r="CT861" s="63" t="s">
        <v>629</v>
      </c>
    </row>
    <row r="862">
      <c r="K862" s="55">
        <f>R127</f>
        <v>2017</v>
      </c>
      <c r="T862" s="63" t="s">
        <v>629</v>
      </c>
      <c r="AI862" s="63" t="s">
        <v>629</v>
      </c>
      <c r="CT862" s="63" t="s">
        <v>629</v>
      </c>
    </row>
    <row r="863">
      <c r="K863" s="55">
        <f>K128</f>
        <v>91</v>
      </c>
      <c r="T863" s="63" t="s">
        <v>629</v>
      </c>
      <c r="AI863" s="63" t="s">
        <v>629</v>
      </c>
      <c r="CT863" s="63" t="s">
        <v>629</v>
      </c>
    </row>
    <row r="864">
      <c r="K864" s="55" t="str">
        <f>L128</f>
        <v>a94</v>
      </c>
      <c r="T864" s="63" t="s">
        <v>629</v>
      </c>
      <c r="AI864" s="63" t="s">
        <v>629</v>
      </c>
      <c r="CT864" s="63" t="s">
        <v>629</v>
      </c>
    </row>
    <row r="865">
      <c r="K865" s="55">
        <f>M128</f>
        <v>6</v>
      </c>
      <c r="T865" s="63" t="s">
        <v>629</v>
      </c>
      <c r="AI865" s="63" t="s">
        <v>629</v>
      </c>
      <c r="CT865" s="63" t="s">
        <v>629</v>
      </c>
    </row>
    <row r="866">
      <c r="K866" s="55">
        <f>N128</f>
        <v>8002</v>
      </c>
      <c r="T866" s="63" t="s">
        <v>629</v>
      </c>
      <c r="AI866" s="63" t="s">
        <v>629</v>
      </c>
      <c r="CT866" s="63" t="s">
        <v>629</v>
      </c>
    </row>
    <row r="867">
      <c r="K867" s="55">
        <f>O128</f>
        <v>13</v>
      </c>
      <c r="T867" s="63" t="s">
        <v>629</v>
      </c>
      <c r="AI867" s="63" t="s">
        <v>629</v>
      </c>
      <c r="CT867" s="63" t="s">
        <v>629</v>
      </c>
    </row>
    <row r="868">
      <c r="K868" s="55">
        <f>P128</f>
        <v>6</v>
      </c>
      <c r="T868" s="63" t="s">
        <v>629</v>
      </c>
      <c r="AI868" s="63" t="s">
        <v>629</v>
      </c>
      <c r="CT868" s="63" t="s">
        <v>629</v>
      </c>
    </row>
    <row r="869">
      <c r="K869" s="55">
        <f>Q128</f>
        <v>4</v>
      </c>
      <c r="T869" s="63" t="s">
        <v>629</v>
      </c>
      <c r="AI869" s="63" t="s">
        <v>629</v>
      </c>
      <c r="CT869" s="63" t="s">
        <v>629</v>
      </c>
    </row>
    <row r="870">
      <c r="K870" s="55">
        <f>R128</f>
        <v>2020</v>
      </c>
      <c r="T870" s="63" t="s">
        <v>629</v>
      </c>
      <c r="AI870" s="63" t="s">
        <v>629</v>
      </c>
      <c r="CT870" s="63" t="s">
        <v>629</v>
      </c>
    </row>
    <row r="871">
      <c r="K871" s="55">
        <f>K129</f>
        <v>92</v>
      </c>
      <c r="T871" s="63" t="s">
        <v>629</v>
      </c>
      <c r="AI871" s="63" t="s">
        <v>629</v>
      </c>
      <c r="CT871" s="63" t="s">
        <v>629</v>
      </c>
    </row>
    <row r="872">
      <c r="K872" s="55" t="str">
        <f>L129</f>
        <v>a44</v>
      </c>
      <c r="T872" s="63" t="s">
        <v>629</v>
      </c>
      <c r="AI872" s="63" t="s">
        <v>629</v>
      </c>
      <c r="CT872" s="63" t="s">
        <v>629</v>
      </c>
    </row>
    <row r="873">
      <c r="K873" s="55">
        <f>M129</f>
        <v>8</v>
      </c>
      <c r="T873" s="63" t="s">
        <v>629</v>
      </c>
      <c r="AI873" s="63" t="s">
        <v>629</v>
      </c>
      <c r="CT873" s="63" t="s">
        <v>629</v>
      </c>
    </row>
    <row r="874">
      <c r="K874" s="55">
        <f>N129</f>
        <v>2880</v>
      </c>
      <c r="T874" s="63" t="s">
        <v>629</v>
      </c>
      <c r="AI874" s="63" t="s">
        <v>629</v>
      </c>
      <c r="CT874" s="63" t="s">
        <v>629</v>
      </c>
    </row>
    <row r="875">
      <c r="K875" s="55">
        <f>O129</f>
        <v>25</v>
      </c>
      <c r="T875" s="63" t="s">
        <v>629</v>
      </c>
      <c r="AI875" s="63" t="s">
        <v>629</v>
      </c>
      <c r="CT875" s="63" t="s">
        <v>629</v>
      </c>
    </row>
    <row r="876">
      <c r="K876" s="55">
        <f>P129</f>
        <v>4</v>
      </c>
      <c r="T876" s="63" t="s">
        <v>629</v>
      </c>
      <c r="AI876" s="63" t="s">
        <v>629</v>
      </c>
      <c r="CT876" s="63" t="s">
        <v>629</v>
      </c>
    </row>
    <row r="877">
      <c r="K877" s="55">
        <f>Q129</f>
        <v>2</v>
      </c>
      <c r="T877" s="63" t="s">
        <v>629</v>
      </c>
      <c r="AI877" s="63" t="s">
        <v>629</v>
      </c>
      <c r="CT877" s="63" t="s">
        <v>629</v>
      </c>
    </row>
    <row r="878">
      <c r="K878" s="55">
        <f>R129</f>
        <v>2022</v>
      </c>
      <c r="T878" s="63" t="s">
        <v>629</v>
      </c>
      <c r="AI878" s="63" t="s">
        <v>629</v>
      </c>
      <c r="CT878" s="63" t="s">
        <v>629</v>
      </c>
    </row>
    <row r="879">
      <c r="K879" s="55">
        <f>K130</f>
        <v>93</v>
      </c>
      <c r="T879" s="63" t="s">
        <v>629</v>
      </c>
      <c r="AI879" s="63" t="s">
        <v>629</v>
      </c>
      <c r="CT879" s="63" t="s">
        <v>629</v>
      </c>
    </row>
    <row r="880">
      <c r="K880" s="55" t="str">
        <f>L130</f>
        <v>a4</v>
      </c>
      <c r="T880" s="63" t="s">
        <v>629</v>
      </c>
      <c r="AI880" s="63" t="s">
        <v>629</v>
      </c>
      <c r="CT880" s="63" t="s">
        <v>629</v>
      </c>
    </row>
    <row r="881">
      <c r="K881" s="55">
        <f>M130</f>
        <v>3</v>
      </c>
      <c r="T881" s="63" t="s">
        <v>629</v>
      </c>
      <c r="AI881" s="63" t="s">
        <v>629</v>
      </c>
      <c r="CT881" s="63" t="s">
        <v>629</v>
      </c>
    </row>
    <row r="882">
      <c r="K882" s="55">
        <f>N130</f>
        <v>8132</v>
      </c>
      <c r="T882" s="63" t="s">
        <v>629</v>
      </c>
      <c r="AI882" s="63" t="s">
        <v>629</v>
      </c>
      <c r="CT882" s="63" t="s">
        <v>629</v>
      </c>
    </row>
    <row r="883">
      <c r="K883" s="55">
        <f>O130</f>
        <v>8</v>
      </c>
      <c r="T883" s="63" t="s">
        <v>629</v>
      </c>
      <c r="AI883" s="63" t="s">
        <v>629</v>
      </c>
      <c r="CT883" s="63" t="s">
        <v>629</v>
      </c>
    </row>
    <row r="884">
      <c r="K884" s="55">
        <f>P130</f>
        <v>3</v>
      </c>
      <c r="T884" s="63" t="s">
        <v>629</v>
      </c>
      <c r="AI884" s="63" t="s">
        <v>629</v>
      </c>
      <c r="CT884" s="63" t="s">
        <v>629</v>
      </c>
    </row>
    <row r="885">
      <c r="K885" s="55">
        <f>Q130</f>
        <v>4</v>
      </c>
      <c r="T885" s="63" t="s">
        <v>629</v>
      </c>
      <c r="AI885" s="63" t="s">
        <v>629</v>
      </c>
      <c r="CT885" s="63" t="s">
        <v>629</v>
      </c>
    </row>
    <row r="886">
      <c r="K886" s="55">
        <f>R130</f>
        <v>2018</v>
      </c>
      <c r="T886" s="63" t="s">
        <v>629</v>
      </c>
      <c r="AI886" s="63" t="s">
        <v>629</v>
      </c>
      <c r="CT886" s="63" t="s">
        <v>629</v>
      </c>
    </row>
    <row r="887">
      <c r="K887" s="55">
        <f>K131</f>
        <v>94</v>
      </c>
      <c r="T887" s="63" t="s">
        <v>629</v>
      </c>
      <c r="AI887" s="63" t="s">
        <v>629</v>
      </c>
      <c r="CT887" s="63" t="s">
        <v>629</v>
      </c>
    </row>
    <row r="888">
      <c r="K888" s="55" t="str">
        <f>L131</f>
        <v>a57</v>
      </c>
      <c r="T888" s="63" t="s">
        <v>629</v>
      </c>
      <c r="AI888" s="63" t="s">
        <v>629</v>
      </c>
      <c r="CT888" s="63" t="s">
        <v>629</v>
      </c>
    </row>
    <row r="889">
      <c r="K889" s="55">
        <f>M131</f>
        <v>9</v>
      </c>
      <c r="T889" s="63" t="s">
        <v>629</v>
      </c>
      <c r="AI889" s="63" t="s">
        <v>629</v>
      </c>
      <c r="CT889" s="63" t="s">
        <v>629</v>
      </c>
    </row>
    <row r="890">
      <c r="K890" s="55">
        <f>N131</f>
        <v>8377</v>
      </c>
      <c r="T890" s="63" t="s">
        <v>629</v>
      </c>
      <c r="AI890" s="63" t="s">
        <v>629</v>
      </c>
      <c r="CT890" s="63" t="s">
        <v>629</v>
      </c>
    </row>
    <row r="891">
      <c r="K891" s="55">
        <f>O131</f>
        <v>20</v>
      </c>
      <c r="T891" s="63" t="s">
        <v>629</v>
      </c>
      <c r="AI891" s="63" t="s">
        <v>629</v>
      </c>
      <c r="CT891" s="63" t="s">
        <v>629</v>
      </c>
    </row>
    <row r="892">
      <c r="K892" s="55">
        <f>P131</f>
        <v>20</v>
      </c>
      <c r="T892" s="63" t="s">
        <v>629</v>
      </c>
      <c r="AI892" s="63" t="s">
        <v>629</v>
      </c>
      <c r="CT892" s="63" t="s">
        <v>629</v>
      </c>
    </row>
    <row r="893">
      <c r="K893" s="55">
        <f>Q131</f>
        <v>8</v>
      </c>
      <c r="T893" s="63" t="s">
        <v>629</v>
      </c>
      <c r="AI893" s="63" t="s">
        <v>629</v>
      </c>
      <c r="CT893" s="63" t="s">
        <v>629</v>
      </c>
    </row>
    <row r="894">
      <c r="K894" s="55">
        <f>R131</f>
        <v>2011</v>
      </c>
      <c r="T894" s="63" t="s">
        <v>629</v>
      </c>
      <c r="AI894" s="63" t="s">
        <v>629</v>
      </c>
      <c r="CT894" s="63" t="s">
        <v>629</v>
      </c>
    </row>
    <row r="895">
      <c r="K895" s="55">
        <f>K132</f>
        <v>95</v>
      </c>
      <c r="T895" s="63" t="s">
        <v>629</v>
      </c>
      <c r="AI895" s="63" t="s">
        <v>629</v>
      </c>
      <c r="CT895" s="63" t="s">
        <v>629</v>
      </c>
    </row>
    <row r="896">
      <c r="K896" s="55" t="str">
        <f>L132</f>
        <v>a69</v>
      </c>
      <c r="T896" s="63" t="s">
        <v>629</v>
      </c>
      <c r="AI896" s="63" t="s">
        <v>629</v>
      </c>
      <c r="CT896" s="63" t="s">
        <v>629</v>
      </c>
    </row>
    <row r="897">
      <c r="K897" s="55">
        <f>M132</f>
        <v>2</v>
      </c>
      <c r="T897" s="63" t="s">
        <v>629</v>
      </c>
      <c r="AI897" s="63" t="s">
        <v>629</v>
      </c>
      <c r="CT897" s="63" t="s">
        <v>629</v>
      </c>
    </row>
    <row r="898">
      <c r="K898" s="55">
        <f>N132</f>
        <v>5785</v>
      </c>
      <c r="T898" s="63" t="s">
        <v>629</v>
      </c>
      <c r="AI898" s="63" t="s">
        <v>629</v>
      </c>
      <c r="CT898" s="63" t="s">
        <v>629</v>
      </c>
    </row>
    <row r="899">
      <c r="K899" s="55">
        <f>O132</f>
        <v>30</v>
      </c>
      <c r="T899" s="63" t="s">
        <v>629</v>
      </c>
      <c r="AI899" s="63" t="s">
        <v>629</v>
      </c>
      <c r="CT899" s="63" t="s">
        <v>629</v>
      </c>
    </row>
    <row r="900">
      <c r="K900" s="55">
        <f>P132</f>
        <v>6</v>
      </c>
      <c r="T900" s="63" t="s">
        <v>629</v>
      </c>
      <c r="AI900" s="63" t="s">
        <v>629</v>
      </c>
      <c r="CT900" s="63" t="s">
        <v>629</v>
      </c>
    </row>
    <row r="901">
      <c r="K901" s="55">
        <f>Q132</f>
        <v>8</v>
      </c>
      <c r="T901" s="63" t="s">
        <v>629</v>
      </c>
      <c r="AI901" s="63" t="s">
        <v>629</v>
      </c>
      <c r="CT901" s="63" t="s">
        <v>629</v>
      </c>
    </row>
    <row r="902">
      <c r="K902" s="55">
        <f>R132</f>
        <v>2009</v>
      </c>
      <c r="T902" s="63" t="s">
        <v>629</v>
      </c>
      <c r="AI902" s="63" t="s">
        <v>629</v>
      </c>
      <c r="CT902" s="63" t="s">
        <v>629</v>
      </c>
    </row>
    <row r="903">
      <c r="K903" s="55">
        <f>K133</f>
        <v>96</v>
      </c>
      <c r="T903" s="63" t="s">
        <v>629</v>
      </c>
      <c r="AI903" s="63" t="s">
        <v>629</v>
      </c>
      <c r="CT903" s="63" t="s">
        <v>629</v>
      </c>
    </row>
    <row r="904">
      <c r="K904" s="55" t="str">
        <f>L133</f>
        <v>a21</v>
      </c>
      <c r="T904" s="63" t="s">
        <v>629</v>
      </c>
      <c r="AI904" s="63" t="s">
        <v>629</v>
      </c>
      <c r="CT904" s="63" t="s">
        <v>629</v>
      </c>
    </row>
    <row r="905">
      <c r="K905" s="55">
        <f>M133</f>
        <v>3</v>
      </c>
      <c r="T905" s="63" t="s">
        <v>629</v>
      </c>
      <c r="AI905" s="63" t="s">
        <v>629</v>
      </c>
      <c r="CT905" s="63" t="s">
        <v>629</v>
      </c>
    </row>
    <row r="906">
      <c r="K906" s="55">
        <f>N133</f>
        <v>7649</v>
      </c>
      <c r="T906" s="63" t="s">
        <v>629</v>
      </c>
      <c r="AI906" s="63" t="s">
        <v>629</v>
      </c>
      <c r="CT906" s="63" t="s">
        <v>629</v>
      </c>
    </row>
    <row r="907">
      <c r="K907" s="55">
        <f>O133</f>
        <v>29</v>
      </c>
      <c r="T907" s="63" t="s">
        <v>629</v>
      </c>
      <c r="AI907" s="63" t="s">
        <v>629</v>
      </c>
      <c r="CT907" s="63" t="s">
        <v>629</v>
      </c>
    </row>
    <row r="908">
      <c r="K908" s="55">
        <f>P133</f>
        <v>4</v>
      </c>
      <c r="T908" s="63" t="s">
        <v>629</v>
      </c>
      <c r="AI908" s="63" t="s">
        <v>629</v>
      </c>
      <c r="CT908" s="63" t="s">
        <v>629</v>
      </c>
    </row>
    <row r="909">
      <c r="K909" s="55">
        <f>Q133</f>
        <v>10</v>
      </c>
      <c r="T909" s="63" t="s">
        <v>629</v>
      </c>
      <c r="AI909" s="63" t="s">
        <v>629</v>
      </c>
      <c r="CT909" s="63" t="s">
        <v>629</v>
      </c>
    </row>
    <row r="910">
      <c r="K910" s="55">
        <f>R133</f>
        <v>2022</v>
      </c>
      <c r="T910" s="63" t="s">
        <v>629</v>
      </c>
      <c r="AI910" s="63" t="s">
        <v>629</v>
      </c>
      <c r="CT910" s="63" t="s">
        <v>629</v>
      </c>
    </row>
    <row r="911">
      <c r="K911" s="55">
        <f>K134</f>
        <v>97</v>
      </c>
      <c r="T911" s="63" t="s">
        <v>629</v>
      </c>
      <c r="AI911" s="63" t="s">
        <v>629</v>
      </c>
      <c r="CT911" s="63" t="s">
        <v>629</v>
      </c>
    </row>
    <row r="912">
      <c r="K912" s="55" t="str">
        <f>L134</f>
        <v>a41</v>
      </c>
      <c r="T912" s="63" t="s">
        <v>629</v>
      </c>
      <c r="AI912" s="63" t="s">
        <v>629</v>
      </c>
      <c r="CT912" s="63" t="s">
        <v>629</v>
      </c>
    </row>
    <row r="913">
      <c r="K913" s="55">
        <f>M134</f>
        <v>9</v>
      </c>
      <c r="T913" s="63" t="s">
        <v>629</v>
      </c>
      <c r="AI913" s="63" t="s">
        <v>629</v>
      </c>
      <c r="CT913" s="63" t="s">
        <v>629</v>
      </c>
    </row>
    <row r="914">
      <c r="K914" s="55">
        <f>N134</f>
        <v>1431</v>
      </c>
      <c r="T914" s="63" t="s">
        <v>629</v>
      </c>
      <c r="AI914" s="63" t="s">
        <v>629</v>
      </c>
      <c r="CT914" s="63" t="s">
        <v>629</v>
      </c>
    </row>
    <row r="915">
      <c r="K915" s="55">
        <f>O134</f>
        <v>11</v>
      </c>
      <c r="T915" s="63" t="s">
        <v>629</v>
      </c>
      <c r="AI915" s="63" t="s">
        <v>629</v>
      </c>
      <c r="CT915" s="63" t="s">
        <v>629</v>
      </c>
    </row>
    <row r="916">
      <c r="K916" s="55">
        <f>P134</f>
        <v>6</v>
      </c>
      <c r="T916" s="63" t="s">
        <v>629</v>
      </c>
      <c r="AI916" s="63" t="s">
        <v>629</v>
      </c>
      <c r="CT916" s="63" t="s">
        <v>629</v>
      </c>
    </row>
    <row r="917">
      <c r="K917" s="55">
        <f>Q134</f>
        <v>6</v>
      </c>
      <c r="T917" s="63" t="s">
        <v>629</v>
      </c>
      <c r="AI917" s="63" t="s">
        <v>629</v>
      </c>
      <c r="CT917" s="63" t="s">
        <v>629</v>
      </c>
    </row>
    <row r="918">
      <c r="K918" s="55">
        <f>R134</f>
        <v>2019</v>
      </c>
      <c r="T918" s="63" t="s">
        <v>629</v>
      </c>
      <c r="AI918" s="63" t="s">
        <v>629</v>
      </c>
      <c r="CT918" s="63" t="s">
        <v>629</v>
      </c>
    </row>
    <row r="919">
      <c r="K919" s="55">
        <f>K135</f>
        <v>98</v>
      </c>
      <c r="T919" s="63" t="s">
        <v>629</v>
      </c>
      <c r="AI919" s="63" t="s">
        <v>629</v>
      </c>
      <c r="CT919" s="63" t="s">
        <v>629</v>
      </c>
    </row>
    <row r="920">
      <c r="K920" s="55" t="str">
        <f>L135</f>
        <v>a57</v>
      </c>
      <c r="T920" s="63" t="s">
        <v>629</v>
      </c>
      <c r="AI920" s="63" t="s">
        <v>629</v>
      </c>
      <c r="CT920" s="63" t="s">
        <v>629</v>
      </c>
    </row>
    <row r="921">
      <c r="K921" s="55">
        <f>M135</f>
        <v>2</v>
      </c>
      <c r="T921" s="63" t="s">
        <v>629</v>
      </c>
      <c r="AI921" s="63" t="s">
        <v>629</v>
      </c>
      <c r="CT921" s="63" t="s">
        <v>629</v>
      </c>
    </row>
    <row r="922">
      <c r="K922" s="55">
        <f>N135</f>
        <v>5129</v>
      </c>
      <c r="T922" s="63" t="s">
        <v>629</v>
      </c>
      <c r="AI922" s="63" t="s">
        <v>629</v>
      </c>
      <c r="CT922" s="63" t="s">
        <v>629</v>
      </c>
    </row>
    <row r="923">
      <c r="K923" s="55">
        <f>O135</f>
        <v>17</v>
      </c>
      <c r="T923" s="63" t="s">
        <v>629</v>
      </c>
      <c r="AI923" s="63" t="s">
        <v>629</v>
      </c>
      <c r="CT923" s="63" t="s">
        <v>629</v>
      </c>
    </row>
    <row r="924">
      <c r="K924" s="55">
        <f>P135</f>
        <v>6</v>
      </c>
      <c r="T924" s="63" t="s">
        <v>629</v>
      </c>
      <c r="AI924" s="63" t="s">
        <v>629</v>
      </c>
      <c r="CT924" s="63" t="s">
        <v>629</v>
      </c>
    </row>
    <row r="925">
      <c r="K925" s="55">
        <f>Q135</f>
        <v>6</v>
      </c>
      <c r="T925" s="63" t="s">
        <v>629</v>
      </c>
      <c r="AI925" s="63" t="s">
        <v>629</v>
      </c>
      <c r="CT925" s="63" t="s">
        <v>629</v>
      </c>
    </row>
    <row r="926">
      <c r="K926" s="55">
        <f>R135</f>
        <v>2023</v>
      </c>
      <c r="T926" s="63" t="s">
        <v>629</v>
      </c>
      <c r="AI926" s="63" t="s">
        <v>629</v>
      </c>
      <c r="CT926" s="63" t="s">
        <v>629</v>
      </c>
    </row>
    <row r="927">
      <c r="K927" s="55">
        <f>K136</f>
        <v>99</v>
      </c>
      <c r="T927" s="63" t="s">
        <v>629</v>
      </c>
      <c r="AI927" s="63" t="s">
        <v>629</v>
      </c>
      <c r="CT927" s="63" t="s">
        <v>629</v>
      </c>
    </row>
    <row r="928">
      <c r="K928" s="55" t="str">
        <f>L136</f>
        <v>a100</v>
      </c>
      <c r="T928" s="63" t="s">
        <v>629</v>
      </c>
      <c r="AI928" s="63" t="s">
        <v>629</v>
      </c>
      <c r="CT928" s="63" t="s">
        <v>629</v>
      </c>
    </row>
    <row r="929">
      <c r="K929" s="55">
        <f>M136</f>
        <v>7</v>
      </c>
      <c r="T929" s="63" t="s">
        <v>629</v>
      </c>
      <c r="AI929" s="63" t="s">
        <v>629</v>
      </c>
      <c r="CT929" s="63" t="s">
        <v>629</v>
      </c>
    </row>
    <row r="930">
      <c r="K930" s="55">
        <f>N136</f>
        <v>6232</v>
      </c>
      <c r="T930" s="63" t="s">
        <v>629</v>
      </c>
      <c r="AI930" s="63" t="s">
        <v>629</v>
      </c>
      <c r="CT930" s="63" t="s">
        <v>629</v>
      </c>
    </row>
    <row r="931">
      <c r="K931" s="55">
        <f>O136</f>
        <v>19</v>
      </c>
      <c r="T931" s="63" t="s">
        <v>629</v>
      </c>
      <c r="AI931" s="63" t="s">
        <v>629</v>
      </c>
      <c r="CT931" s="63" t="s">
        <v>629</v>
      </c>
    </row>
    <row r="932">
      <c r="K932" s="55">
        <f>P136</f>
        <v>26</v>
      </c>
      <c r="T932" s="63" t="s">
        <v>629</v>
      </c>
      <c r="AI932" s="63" t="s">
        <v>629</v>
      </c>
      <c r="CT932" s="63" t="s">
        <v>629</v>
      </c>
    </row>
    <row r="933">
      <c r="K933" s="55">
        <f>Q136</f>
        <v>11</v>
      </c>
      <c r="T933" s="63" t="s">
        <v>629</v>
      </c>
      <c r="AI933" s="63" t="s">
        <v>629</v>
      </c>
      <c r="CT933" s="63" t="s">
        <v>629</v>
      </c>
    </row>
    <row r="934">
      <c r="K934" s="55">
        <f>R136</f>
        <v>2005</v>
      </c>
      <c r="T934" s="63" t="s">
        <v>629</v>
      </c>
      <c r="AI934" s="63" t="s">
        <v>629</v>
      </c>
      <c r="CT934" s="63" t="s">
        <v>629</v>
      </c>
    </row>
    <row r="935">
      <c r="K935" s="55">
        <f>K137</f>
        <v>100</v>
      </c>
      <c r="T935" s="63" t="s">
        <v>629</v>
      </c>
      <c r="AI935" s="63" t="s">
        <v>629</v>
      </c>
      <c r="CT935" s="63" t="s">
        <v>629</v>
      </c>
    </row>
    <row r="936">
      <c r="K936" s="55" t="str">
        <f>L137</f>
        <v>a60</v>
      </c>
      <c r="T936" s="63" t="s">
        <v>629</v>
      </c>
      <c r="AI936" s="63" t="s">
        <v>629</v>
      </c>
      <c r="CT936" s="63" t="s">
        <v>629</v>
      </c>
    </row>
    <row r="937">
      <c r="K937" s="55">
        <f>M137</f>
        <v>8</v>
      </c>
      <c r="T937" s="63" t="s">
        <v>629</v>
      </c>
      <c r="AI937" s="63" t="s">
        <v>629</v>
      </c>
      <c r="CT937" s="63" t="s">
        <v>629</v>
      </c>
    </row>
    <row r="938">
      <c r="K938" s="55">
        <f>N137</f>
        <v>7748</v>
      </c>
      <c r="T938" s="63" t="s">
        <v>629</v>
      </c>
      <c r="AI938" s="63" t="s">
        <v>629</v>
      </c>
      <c r="CT938" s="63" t="s">
        <v>629</v>
      </c>
    </row>
    <row r="939">
      <c r="K939" s="55">
        <f>O137</f>
        <v>23</v>
      </c>
      <c r="T939" s="63" t="s">
        <v>629</v>
      </c>
      <c r="AI939" s="63" t="s">
        <v>629</v>
      </c>
      <c r="CT939" s="63" t="s">
        <v>629</v>
      </c>
    </row>
    <row r="940">
      <c r="K940" s="55">
        <f>P137</f>
        <v>12</v>
      </c>
      <c r="T940" s="63" t="s">
        <v>629</v>
      </c>
      <c r="AI940" s="63" t="s">
        <v>629</v>
      </c>
      <c r="CT940" s="63" t="s">
        <v>629</v>
      </c>
    </row>
    <row r="941">
      <c r="K941" s="55">
        <f>Q137</f>
        <v>2</v>
      </c>
      <c r="T941" s="63" t="s">
        <v>629</v>
      </c>
      <c r="AI941" s="63" t="s">
        <v>629</v>
      </c>
      <c r="CT941" s="63" t="s">
        <v>629</v>
      </c>
    </row>
    <row r="942">
      <c r="K942" s="55">
        <f>R137</f>
        <v>2007</v>
      </c>
      <c r="T942" s="63" t="s">
        <v>629</v>
      </c>
      <c r="AI942" s="63" t="s">
        <v>629</v>
      </c>
      <c r="CT942" s="63" t="s">
        <v>629</v>
      </c>
    </row>
    <row r="943">
      <c r="T943" s="63" t="s">
        <v>629</v>
      </c>
      <c r="AI943" s="63" t="s">
        <v>629</v>
      </c>
      <c r="CT943" s="63" t="s">
        <v>629</v>
      </c>
    </row>
    <row r="944">
      <c r="T944" s="63" t="s">
        <v>629</v>
      </c>
      <c r="AI944" s="63" t="s">
        <v>629</v>
      </c>
      <c r="CT944" s="63" t="s">
        <v>629</v>
      </c>
    </row>
    <row r="945">
      <c r="T945" s="63" t="s">
        <v>629</v>
      </c>
      <c r="AI945" s="63" t="s">
        <v>629</v>
      </c>
      <c r="CT945" s="63" t="s">
        <v>629</v>
      </c>
    </row>
    <row r="946">
      <c r="T946" s="63" t="s">
        <v>629</v>
      </c>
      <c r="AI946" s="63" t="s">
        <v>629</v>
      </c>
      <c r="CT946" s="63" t="s">
        <v>629</v>
      </c>
    </row>
    <row r="947">
      <c r="T947" s="63" t="s">
        <v>629</v>
      </c>
      <c r="AI947" s="63" t="s">
        <v>629</v>
      </c>
      <c r="CT947" s="63" t="s">
        <v>629</v>
      </c>
    </row>
    <row r="948">
      <c r="T948" s="63" t="s">
        <v>629</v>
      </c>
      <c r="AI948" s="63" t="s">
        <v>629</v>
      </c>
      <c r="CT948" s="63" t="s">
        <v>629</v>
      </c>
    </row>
    <row r="949">
      <c r="T949" s="63" t="s">
        <v>629</v>
      </c>
      <c r="AI949" s="63" t="s">
        <v>629</v>
      </c>
      <c r="CT949" s="63" t="s">
        <v>629</v>
      </c>
    </row>
    <row r="950">
      <c r="T950" s="63" t="s">
        <v>629</v>
      </c>
      <c r="AI950" s="63" t="s">
        <v>629</v>
      </c>
      <c r="CT950" s="63" t="s">
        <v>629</v>
      </c>
    </row>
    <row r="951">
      <c r="T951" s="63" t="s">
        <v>629</v>
      </c>
      <c r="AI951" s="63" t="s">
        <v>629</v>
      </c>
      <c r="CT951" s="63" t="s">
        <v>629</v>
      </c>
    </row>
    <row r="952">
      <c r="T952" s="63" t="s">
        <v>629</v>
      </c>
      <c r="AI952" s="63" t="s">
        <v>629</v>
      </c>
      <c r="CT952" s="63" t="s">
        <v>629</v>
      </c>
    </row>
    <row r="953">
      <c r="T953" s="63" t="s">
        <v>629</v>
      </c>
      <c r="AI953" s="63" t="s">
        <v>629</v>
      </c>
      <c r="CT953" s="63" t="s">
        <v>629</v>
      </c>
    </row>
    <row r="954">
      <c r="T954" s="63" t="s">
        <v>629</v>
      </c>
      <c r="AI954" s="63" t="s">
        <v>629</v>
      </c>
      <c r="CT954" s="63" t="s">
        <v>629</v>
      </c>
    </row>
    <row r="955">
      <c r="T955" s="63" t="s">
        <v>629</v>
      </c>
      <c r="AI955" s="63" t="s">
        <v>629</v>
      </c>
      <c r="CT955" s="63" t="s">
        <v>629</v>
      </c>
    </row>
    <row r="956">
      <c r="T956" s="63" t="s">
        <v>629</v>
      </c>
      <c r="AI956" s="63" t="s">
        <v>629</v>
      </c>
      <c r="CT956" s="63" t="s">
        <v>629</v>
      </c>
    </row>
    <row r="957">
      <c r="T957" s="63" t="s">
        <v>629</v>
      </c>
      <c r="AI957" s="63" t="s">
        <v>629</v>
      </c>
      <c r="CT957" s="63" t="s">
        <v>629</v>
      </c>
    </row>
    <row r="958">
      <c r="T958" s="63" t="s">
        <v>629</v>
      </c>
      <c r="AI958" s="63" t="s">
        <v>629</v>
      </c>
      <c r="CT958" s="63" t="s">
        <v>629</v>
      </c>
    </row>
    <row r="959">
      <c r="T959" s="63" t="s">
        <v>629</v>
      </c>
      <c r="AI959" s="63" t="s">
        <v>629</v>
      </c>
      <c r="CT959" s="63" t="s">
        <v>629</v>
      </c>
    </row>
    <row r="960">
      <c r="T960" s="63" t="s">
        <v>629</v>
      </c>
      <c r="AI960" s="63" t="s">
        <v>629</v>
      </c>
      <c r="CT960" s="63" t="s">
        <v>629</v>
      </c>
    </row>
    <row r="961">
      <c r="T961" s="63" t="s">
        <v>629</v>
      </c>
      <c r="AI961" s="63" t="s">
        <v>629</v>
      </c>
      <c r="CT961" s="63" t="s">
        <v>629</v>
      </c>
    </row>
    <row r="962">
      <c r="T962" s="63" t="s">
        <v>629</v>
      </c>
      <c r="AI962" s="63" t="s">
        <v>629</v>
      </c>
      <c r="CT962" s="63" t="s">
        <v>629</v>
      </c>
    </row>
    <row r="963">
      <c r="T963" s="63" t="s">
        <v>629</v>
      </c>
      <c r="AI963" s="63" t="s">
        <v>629</v>
      </c>
      <c r="CT963" s="63" t="s">
        <v>629</v>
      </c>
    </row>
    <row r="964">
      <c r="T964" s="63" t="s">
        <v>629</v>
      </c>
      <c r="AI964" s="63" t="s">
        <v>629</v>
      </c>
      <c r="CT964" s="63" t="s">
        <v>629</v>
      </c>
    </row>
    <row r="965">
      <c r="T965" s="63" t="s">
        <v>629</v>
      </c>
      <c r="AI965" s="63" t="s">
        <v>629</v>
      </c>
      <c r="CT965" s="63" t="s">
        <v>629</v>
      </c>
    </row>
    <row r="966">
      <c r="T966" s="63" t="s">
        <v>629</v>
      </c>
      <c r="AI966" s="63" t="s">
        <v>629</v>
      </c>
      <c r="CT966" s="63" t="s">
        <v>629</v>
      </c>
    </row>
    <row r="967">
      <c r="T967" s="63" t="s">
        <v>629</v>
      </c>
      <c r="AI967" s="63" t="s">
        <v>629</v>
      </c>
      <c r="CT967" s="63" t="s">
        <v>629</v>
      </c>
    </row>
    <row r="968">
      <c r="T968" s="63" t="s">
        <v>629</v>
      </c>
      <c r="AI968" s="63" t="s">
        <v>629</v>
      </c>
      <c r="CT968" s="63" t="s">
        <v>629</v>
      </c>
    </row>
    <row r="969">
      <c r="T969" s="63" t="s">
        <v>629</v>
      </c>
      <c r="AI969" s="63" t="s">
        <v>629</v>
      </c>
      <c r="CT969" s="63" t="s">
        <v>629</v>
      </c>
    </row>
    <row r="970">
      <c r="T970" s="63" t="s">
        <v>629</v>
      </c>
      <c r="AI970" s="63" t="s">
        <v>629</v>
      </c>
      <c r="CT970" s="63" t="s">
        <v>629</v>
      </c>
    </row>
    <row r="971">
      <c r="T971" s="63" t="s">
        <v>629</v>
      </c>
      <c r="AI971" s="63" t="s">
        <v>629</v>
      </c>
      <c r="CT971" s="63" t="s">
        <v>629</v>
      </c>
    </row>
    <row r="972">
      <c r="T972" s="63" t="s">
        <v>629</v>
      </c>
      <c r="AI972" s="63" t="s">
        <v>629</v>
      </c>
      <c r="CT972" s="63" t="s">
        <v>629</v>
      </c>
    </row>
    <row r="973">
      <c r="T973" s="63" t="s">
        <v>629</v>
      </c>
      <c r="AI973" s="63" t="s">
        <v>629</v>
      </c>
      <c r="CT973" s="63" t="s">
        <v>629</v>
      </c>
    </row>
    <row r="974">
      <c r="T974" s="63" t="s">
        <v>629</v>
      </c>
      <c r="AI974" s="63" t="s">
        <v>629</v>
      </c>
      <c r="CT974" s="63" t="s">
        <v>629</v>
      </c>
    </row>
    <row r="975">
      <c r="T975" s="63" t="s">
        <v>629</v>
      </c>
      <c r="AI975" s="63" t="s">
        <v>629</v>
      </c>
      <c r="CT975" s="63" t="s">
        <v>629</v>
      </c>
    </row>
    <row r="976">
      <c r="T976" s="63" t="s">
        <v>629</v>
      </c>
      <c r="AI976" s="63" t="s">
        <v>629</v>
      </c>
      <c r="CT976" s="63" t="s">
        <v>629</v>
      </c>
    </row>
    <row r="977">
      <c r="T977" s="63" t="s">
        <v>629</v>
      </c>
      <c r="AI977" s="63" t="s">
        <v>629</v>
      </c>
      <c r="CT977" s="63" t="s">
        <v>629</v>
      </c>
    </row>
    <row r="978">
      <c r="T978" s="63" t="s">
        <v>629</v>
      </c>
      <c r="AI978" s="63" t="s">
        <v>629</v>
      </c>
      <c r="CT978" s="63" t="s">
        <v>629</v>
      </c>
    </row>
    <row r="979">
      <c r="T979" s="63" t="s">
        <v>629</v>
      </c>
      <c r="AI979" s="63" t="s">
        <v>629</v>
      </c>
      <c r="CT979" s="63" t="s">
        <v>629</v>
      </c>
    </row>
    <row r="980">
      <c r="T980" s="63" t="s">
        <v>629</v>
      </c>
      <c r="AI980" s="63" t="s">
        <v>629</v>
      </c>
      <c r="CT980" s="63" t="s">
        <v>629</v>
      </c>
    </row>
    <row r="981">
      <c r="T981" s="63" t="s">
        <v>629</v>
      </c>
      <c r="AI981" s="63" t="s">
        <v>629</v>
      </c>
      <c r="CT981" s="63" t="s">
        <v>629</v>
      </c>
    </row>
    <row r="982">
      <c r="T982" s="63" t="s">
        <v>629</v>
      </c>
      <c r="AI982" s="63" t="s">
        <v>629</v>
      </c>
      <c r="CT982" s="63" t="s">
        <v>629</v>
      </c>
    </row>
    <row r="983">
      <c r="T983" s="63" t="s">
        <v>629</v>
      </c>
      <c r="AI983" s="63" t="s">
        <v>629</v>
      </c>
      <c r="CT983" s="63" t="s">
        <v>629</v>
      </c>
    </row>
    <row r="984">
      <c r="T984" s="63" t="s">
        <v>629</v>
      </c>
      <c r="AI984" s="63" t="s">
        <v>629</v>
      </c>
      <c r="CT984" s="63" t="s">
        <v>629</v>
      </c>
    </row>
    <row r="985">
      <c r="T985" s="63" t="s">
        <v>629</v>
      </c>
      <c r="AI985" s="63" t="s">
        <v>629</v>
      </c>
      <c r="CT985" s="63" t="s">
        <v>629</v>
      </c>
    </row>
    <row r="986">
      <c r="T986" s="63" t="s">
        <v>629</v>
      </c>
      <c r="AI986" s="63" t="s">
        <v>629</v>
      </c>
      <c r="CT986" s="63" t="s">
        <v>629</v>
      </c>
    </row>
    <row r="987">
      <c r="T987" s="63" t="s">
        <v>629</v>
      </c>
      <c r="AI987" s="63" t="s">
        <v>629</v>
      </c>
      <c r="CT987" s="63" t="s">
        <v>629</v>
      </c>
    </row>
    <row r="988">
      <c r="T988" s="63" t="s">
        <v>629</v>
      </c>
      <c r="AI988" s="63" t="s">
        <v>629</v>
      </c>
      <c r="CT988" s="63" t="s">
        <v>629</v>
      </c>
    </row>
    <row r="989">
      <c r="T989" s="63" t="s">
        <v>629</v>
      </c>
      <c r="AI989" s="63" t="s">
        <v>629</v>
      </c>
      <c r="CT989" s="63" t="s">
        <v>629</v>
      </c>
    </row>
    <row r="990">
      <c r="T990" s="63" t="s">
        <v>629</v>
      </c>
      <c r="AI990" s="63" t="s">
        <v>629</v>
      </c>
      <c r="CT990" s="63" t="s">
        <v>629</v>
      </c>
    </row>
    <row r="991">
      <c r="T991" s="63" t="s">
        <v>629</v>
      </c>
      <c r="AI991" s="63" t="s">
        <v>629</v>
      </c>
      <c r="CT991" s="63" t="s">
        <v>629</v>
      </c>
    </row>
    <row r="992">
      <c r="T992" s="63" t="s">
        <v>629</v>
      </c>
      <c r="AI992" s="63" t="s">
        <v>629</v>
      </c>
      <c r="CT992" s="63" t="s">
        <v>629</v>
      </c>
    </row>
    <row r="993">
      <c r="T993" s="63" t="s">
        <v>629</v>
      </c>
      <c r="AI993" s="63" t="s">
        <v>629</v>
      </c>
      <c r="CT993" s="63" t="s">
        <v>629</v>
      </c>
    </row>
    <row r="994">
      <c r="T994" s="63" t="s">
        <v>629</v>
      </c>
      <c r="AI994" s="63" t="s">
        <v>629</v>
      </c>
      <c r="CT994" s="63" t="s">
        <v>629</v>
      </c>
    </row>
    <row r="995">
      <c r="T995" s="63" t="s">
        <v>629</v>
      </c>
      <c r="AI995" s="63" t="s">
        <v>629</v>
      </c>
      <c r="CT995" s="63" t="s">
        <v>629</v>
      </c>
    </row>
    <row r="996">
      <c r="T996" s="63" t="s">
        <v>629</v>
      </c>
      <c r="AI996" s="63" t="s">
        <v>629</v>
      </c>
      <c r="CT996" s="63" t="s">
        <v>629</v>
      </c>
    </row>
    <row r="997">
      <c r="T997" s="63" t="s">
        <v>629</v>
      </c>
      <c r="AI997" s="63" t="s">
        <v>629</v>
      </c>
      <c r="CT997" s="63" t="s">
        <v>629</v>
      </c>
    </row>
  </sheetData>
  <mergeCells count="3">
    <mergeCell ref="G33:G36"/>
    <mergeCell ref="P36:R36"/>
    <mergeCell ref="BS29:CD29"/>
  </mergeCells>
  <drawing r:id="rId1"/>
</worksheet>
</file>