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Ejercicios que tengo del compañero maxi soria\7- Modelos de primer parcial\-Modelo de parcial Recoleccion de residuos\"/>
    </mc:Choice>
  </mc:AlternateContent>
  <xr:revisionPtr revIDLastSave="0" documentId="13_ncr:1_{80F5AFEA-2E81-4B47-9B7F-5CF13A9AF74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rchivo" sheetId="2" r:id="rId1"/>
    <sheet name="PuntoA" sheetId="3" r:id="rId2"/>
    <sheet name="PuntoB" sheetId="4" r:id="rId3"/>
    <sheet name="PuntoC" sheetId="5" r:id="rId4"/>
    <sheet name="PuntoD" sheetId="6" r:id="rId5"/>
    <sheet name="borra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6" l="1"/>
  <c r="H29" i="6"/>
  <c r="H30" i="6"/>
  <c r="H31" i="6"/>
  <c r="H32" i="6"/>
  <c r="H35" i="6"/>
  <c r="H28" i="5"/>
  <c r="H29" i="5"/>
  <c r="H30" i="5"/>
  <c r="H31" i="5"/>
  <c r="H32" i="5"/>
  <c r="H33" i="5"/>
  <c r="H35" i="5"/>
  <c r="M14" i="5"/>
  <c r="K8" i="5"/>
  <c r="K9" i="5"/>
  <c r="K10" i="5"/>
  <c r="K11" i="5"/>
  <c r="K12" i="5"/>
  <c r="K13" i="5"/>
  <c r="K14" i="5"/>
  <c r="K15" i="5"/>
  <c r="K16" i="5"/>
  <c r="K7" i="5"/>
  <c r="M16" i="5"/>
  <c r="M15" i="5"/>
  <c r="M13" i="5"/>
  <c r="M12" i="5"/>
  <c r="M11" i="5"/>
  <c r="M10" i="5"/>
  <c r="M9" i="5"/>
  <c r="M8" i="5"/>
  <c r="M7" i="5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K8" i="6"/>
  <c r="K9" i="6"/>
  <c r="K10" i="6"/>
  <c r="K11" i="6"/>
  <c r="K12" i="6"/>
  <c r="K13" i="6"/>
  <c r="K14" i="6"/>
  <c r="K15" i="6"/>
  <c r="K16" i="6"/>
  <c r="K7" i="6"/>
  <c r="K9" i="3"/>
  <c r="K10" i="3"/>
  <c r="K11" i="3"/>
  <c r="K12" i="3"/>
  <c r="K13" i="3"/>
  <c r="K14" i="3"/>
  <c r="K15" i="3"/>
  <c r="K16" i="3"/>
  <c r="K17" i="3"/>
  <c r="K8" i="3"/>
  <c r="J8" i="3"/>
  <c r="E9" i="2"/>
  <c r="E10" i="2" s="1"/>
  <c r="E11" i="2" s="1"/>
  <c r="E12" i="2" s="1"/>
  <c r="E13" i="2" s="1"/>
  <c r="E14" i="2" s="1"/>
  <c r="E5" i="2" s="1"/>
  <c r="E8" i="2"/>
  <c r="F8" i="6"/>
  <c r="G8" i="6"/>
  <c r="H8" i="6"/>
  <c r="I8" i="6"/>
  <c r="J8" i="6"/>
  <c r="F9" i="6"/>
  <c r="G9" i="6"/>
  <c r="H9" i="6"/>
  <c r="I9" i="6"/>
  <c r="J9" i="6"/>
  <c r="F10" i="6"/>
  <c r="G10" i="6"/>
  <c r="H10" i="6"/>
  <c r="I10" i="6"/>
  <c r="H28" i="6" s="1"/>
  <c r="J10" i="6"/>
  <c r="F11" i="6"/>
  <c r="G11" i="6"/>
  <c r="H11" i="6"/>
  <c r="I11" i="6"/>
  <c r="J11" i="6"/>
  <c r="F12" i="6"/>
  <c r="G12" i="6"/>
  <c r="H12" i="6"/>
  <c r="I12" i="6"/>
  <c r="H26" i="6" s="1"/>
  <c r="J12" i="6"/>
  <c r="F13" i="6"/>
  <c r="G13" i="6"/>
  <c r="H13" i="6"/>
  <c r="I13" i="6"/>
  <c r="H33" i="6" s="1"/>
  <c r="J13" i="6"/>
  <c r="F14" i="6"/>
  <c r="G14" i="6"/>
  <c r="H14" i="6"/>
  <c r="I14" i="6"/>
  <c r="J14" i="6"/>
  <c r="F15" i="6"/>
  <c r="G15" i="6"/>
  <c r="H15" i="6"/>
  <c r="I15" i="6"/>
  <c r="J15" i="6"/>
  <c r="F16" i="6"/>
  <c r="G16" i="6"/>
  <c r="H16" i="6"/>
  <c r="I16" i="6"/>
  <c r="J16" i="6"/>
  <c r="F7" i="6"/>
  <c r="G7" i="6"/>
  <c r="H7" i="6"/>
  <c r="I7" i="6"/>
  <c r="H34" i="6" s="1"/>
  <c r="J7" i="6"/>
  <c r="K34" i="6"/>
  <c r="K33" i="6"/>
  <c r="K32" i="6"/>
  <c r="K31" i="6"/>
  <c r="K30" i="6"/>
  <c r="K29" i="6"/>
  <c r="K28" i="6"/>
  <c r="K27" i="6"/>
  <c r="K26" i="6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F8" i="5"/>
  <c r="G8" i="5"/>
  <c r="H8" i="5"/>
  <c r="I8" i="5"/>
  <c r="J8" i="5"/>
  <c r="F9" i="5"/>
  <c r="G9" i="5"/>
  <c r="H9" i="5"/>
  <c r="I9" i="5"/>
  <c r="J9" i="5"/>
  <c r="F10" i="5"/>
  <c r="G10" i="5"/>
  <c r="H10" i="5"/>
  <c r="I10" i="5"/>
  <c r="J10" i="5"/>
  <c r="F11" i="5"/>
  <c r="G11" i="5"/>
  <c r="H11" i="5"/>
  <c r="I11" i="5"/>
  <c r="H27" i="5" s="1"/>
  <c r="J11" i="5"/>
  <c r="F12" i="5"/>
  <c r="G12" i="5"/>
  <c r="H12" i="5"/>
  <c r="I12" i="5"/>
  <c r="H26" i="5" s="1"/>
  <c r="J12" i="5"/>
  <c r="F13" i="5"/>
  <c r="G13" i="5"/>
  <c r="H13" i="5"/>
  <c r="I13" i="5"/>
  <c r="J13" i="5"/>
  <c r="F14" i="5"/>
  <c r="G14" i="5"/>
  <c r="H14" i="5"/>
  <c r="I14" i="5"/>
  <c r="J14" i="5"/>
  <c r="F15" i="5"/>
  <c r="G15" i="5"/>
  <c r="H15" i="5"/>
  <c r="I15" i="5"/>
  <c r="J15" i="5"/>
  <c r="F16" i="5"/>
  <c r="G16" i="5"/>
  <c r="H16" i="5"/>
  <c r="I16" i="5"/>
  <c r="J16" i="5"/>
  <c r="F7" i="5"/>
  <c r="G7" i="5"/>
  <c r="H7" i="5"/>
  <c r="I7" i="5"/>
  <c r="H34" i="5" s="1"/>
  <c r="J7" i="5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M14" i="4"/>
  <c r="N14" i="4"/>
  <c r="O14" i="4"/>
  <c r="P14" i="4"/>
  <c r="Q14" i="4"/>
  <c r="R14" i="4"/>
  <c r="M15" i="4"/>
  <c r="N15" i="4"/>
  <c r="O15" i="4"/>
  <c r="P15" i="4"/>
  <c r="Q15" i="4"/>
  <c r="R15" i="4"/>
  <c r="M16" i="4"/>
  <c r="N16" i="4"/>
  <c r="O16" i="4"/>
  <c r="P16" i="4"/>
  <c r="Q16" i="4"/>
  <c r="R16" i="4"/>
  <c r="O7" i="4"/>
  <c r="P7" i="4"/>
  <c r="Q7" i="4"/>
  <c r="R7" i="4"/>
  <c r="N7" i="4"/>
  <c r="M7" i="4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8" i="3"/>
  <c r="G8" i="3"/>
  <c r="H8" i="3"/>
  <c r="I8" i="3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7" i="1"/>
  <c r="J7" i="1"/>
  <c r="E7" i="6" l="1"/>
  <c r="E6" i="2"/>
  <c r="E9" i="3" s="1"/>
  <c r="E7" i="5"/>
  <c r="E8" i="3"/>
  <c r="G12" i="4"/>
  <c r="G7" i="4"/>
  <c r="F7" i="4" s="1"/>
  <c r="E8" i="6"/>
  <c r="G11" i="4"/>
  <c r="H12" i="4"/>
  <c r="I12" i="4" s="1"/>
  <c r="J12" i="4" s="1"/>
  <c r="K12" i="4" s="1"/>
  <c r="L12" i="4" s="1"/>
  <c r="F12" i="4"/>
  <c r="G16" i="4"/>
  <c r="M15" i="6"/>
  <c r="N15" i="6" s="1"/>
  <c r="O15" i="6" s="1"/>
  <c r="G10" i="4"/>
  <c r="G15" i="4"/>
  <c r="G9" i="4"/>
  <c r="G14" i="4"/>
  <c r="G8" i="4"/>
  <c r="H8" i="4" s="1"/>
  <c r="I8" i="4" s="1"/>
  <c r="J8" i="4" s="1"/>
  <c r="K8" i="4" s="1"/>
  <c r="L8" i="4" s="1"/>
  <c r="G13" i="4"/>
  <c r="M9" i="6"/>
  <c r="N9" i="6" s="1"/>
  <c r="O9" i="6" s="1"/>
  <c r="M10" i="6"/>
  <c r="N10" i="6" s="1"/>
  <c r="O10" i="6" s="1"/>
  <c r="N7" i="5"/>
  <c r="O7" i="5" s="1"/>
  <c r="M12" i="6"/>
  <c r="N12" i="6" s="1"/>
  <c r="O12" i="6" s="1"/>
  <c r="M14" i="6"/>
  <c r="N14" i="6" s="1"/>
  <c r="O14" i="6" s="1"/>
  <c r="M8" i="6"/>
  <c r="N8" i="6" s="1"/>
  <c r="O8" i="6" s="1"/>
  <c r="M11" i="6"/>
  <c r="N11" i="6" s="1"/>
  <c r="O11" i="6" s="1"/>
  <c r="M7" i="6"/>
  <c r="N7" i="6" s="1"/>
  <c r="O7" i="6" s="1"/>
  <c r="M13" i="6"/>
  <c r="N13" i="6" s="1"/>
  <c r="O13" i="6" s="1"/>
  <c r="M16" i="6"/>
  <c r="N16" i="6" s="1"/>
  <c r="O16" i="6" s="1"/>
  <c r="N10" i="5"/>
  <c r="O10" i="5" s="1"/>
  <c r="N9" i="5"/>
  <c r="O9" i="5" s="1"/>
  <c r="N16" i="5"/>
  <c r="O16" i="5" s="1"/>
  <c r="N15" i="5"/>
  <c r="O15" i="5" s="1"/>
  <c r="N11" i="5"/>
  <c r="O11" i="5" s="1"/>
  <c r="N12" i="5"/>
  <c r="O12" i="5" s="1"/>
  <c r="N14" i="5"/>
  <c r="O14" i="5" s="1"/>
  <c r="N13" i="5"/>
  <c r="O13" i="5" s="1"/>
  <c r="N8" i="5"/>
  <c r="O8" i="5" s="1"/>
  <c r="E8" i="5" l="1"/>
  <c r="H7" i="4"/>
  <c r="I7" i="4" s="1"/>
  <c r="J7" i="4" s="1"/>
  <c r="K7" i="4" s="1"/>
  <c r="L7" i="4" s="1"/>
  <c r="E9" i="6"/>
  <c r="E10" i="3"/>
  <c r="E9" i="5"/>
  <c r="H11" i="4"/>
  <c r="I11" i="4" s="1"/>
  <c r="J11" i="4" s="1"/>
  <c r="K11" i="4" s="1"/>
  <c r="L11" i="4" s="1"/>
  <c r="H16" i="4"/>
  <c r="I16" i="4" s="1"/>
  <c r="J16" i="4" s="1"/>
  <c r="K16" i="4" s="1"/>
  <c r="L16" i="4" s="1"/>
  <c r="F9" i="4"/>
  <c r="H9" i="4"/>
  <c r="I9" i="4" s="1"/>
  <c r="J9" i="4" s="1"/>
  <c r="F15" i="4"/>
  <c r="H15" i="4"/>
  <c r="I15" i="4" s="1"/>
  <c r="J15" i="4" s="1"/>
  <c r="K15" i="4" s="1"/>
  <c r="L15" i="4" s="1"/>
  <c r="H14" i="4"/>
  <c r="I14" i="4" s="1"/>
  <c r="J14" i="4" s="1"/>
  <c r="K14" i="4" s="1"/>
  <c r="L14" i="4" s="1"/>
  <c r="F14" i="4"/>
  <c r="F8" i="4"/>
  <c r="H13" i="4"/>
  <c r="I13" i="4" s="1"/>
  <c r="J13" i="4" s="1"/>
  <c r="K13" i="4" s="1"/>
  <c r="L13" i="4" s="1"/>
  <c r="F10" i="4"/>
  <c r="H10" i="4"/>
  <c r="I10" i="4" s="1"/>
  <c r="J10" i="4" s="1"/>
  <c r="K10" i="4" s="1"/>
  <c r="L10" i="4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E10" i="6" l="1"/>
  <c r="E10" i="5"/>
  <c r="E11" i="3"/>
  <c r="K9" i="4"/>
  <c r="L9" i="4" s="1"/>
  <c r="E11" i="6" l="1"/>
  <c r="E11" i="5"/>
  <c r="F11" i="4"/>
  <c r="E12" i="3"/>
  <c r="E12" i="6" l="1"/>
  <c r="E12" i="5"/>
  <c r="E13" i="3"/>
  <c r="E13" i="6" l="1"/>
  <c r="E13" i="5"/>
  <c r="F13" i="4"/>
  <c r="E14" i="3"/>
  <c r="E14" i="6" l="1"/>
  <c r="E14" i="5"/>
  <c r="E15" i="3"/>
  <c r="H36" i="4"/>
  <c r="H28" i="4"/>
  <c r="H31" i="4"/>
  <c r="H41" i="4"/>
  <c r="H26" i="4"/>
  <c r="H32" i="4"/>
  <c r="H23" i="4"/>
  <c r="H25" i="4"/>
  <c r="H34" i="4"/>
  <c r="H30" i="4"/>
  <c r="H29" i="4"/>
  <c r="H33" i="4"/>
  <c r="H24" i="4"/>
  <c r="H22" i="4"/>
  <c r="H38" i="4"/>
  <c r="H39" i="4"/>
  <c r="H35" i="4"/>
  <c r="H37" i="4"/>
  <c r="H40" i="4"/>
  <c r="H27" i="4"/>
  <c r="E15" i="6" l="1"/>
  <c r="E15" i="5"/>
  <c r="E16" i="3"/>
  <c r="G36" i="3" l="1"/>
  <c r="G21" i="3"/>
  <c r="G32" i="3"/>
  <c r="G40" i="3"/>
  <c r="G39" i="3"/>
  <c r="G37" i="3"/>
  <c r="G38" i="3"/>
  <c r="G33" i="3"/>
  <c r="G30" i="3"/>
  <c r="G25" i="3"/>
  <c r="G35" i="3"/>
  <c r="G34" i="3"/>
  <c r="G31" i="3"/>
  <c r="G28" i="3"/>
  <c r="G27" i="3"/>
  <c r="G23" i="3"/>
  <c r="G22" i="3"/>
  <c r="G24" i="3"/>
  <c r="G29" i="3"/>
  <c r="G26" i="3"/>
  <c r="E16" i="6"/>
  <c r="E16" i="5"/>
  <c r="F16" i="4"/>
  <c r="E17" i="3"/>
  <c r="K20" i="3" l="1"/>
  <c r="K21" i="3" s="1"/>
</calcChain>
</file>

<file path=xl/sharedStrings.xml><?xml version="1.0" encoding="utf-8"?>
<sst xmlns="http://schemas.openxmlformats.org/spreadsheetml/2006/main" count="200" uniqueCount="84">
  <si>
    <t>indice</t>
  </si>
  <si>
    <t>Maximo =</t>
  </si>
  <si>
    <t>.</t>
  </si>
  <si>
    <t xml:space="preserve">Código de zona (1 a 20) </t>
  </si>
  <si>
    <t xml:space="preserve">Código de camión (char [5]) </t>
  </si>
  <si>
    <t>Fecha (día, mes y año)</t>
  </si>
  <si>
    <t xml:space="preserve">Cantidad de kilos recogidos (float) </t>
  </si>
  <si>
    <t>Código de centro de recepción (1 a 10)</t>
  </si>
  <si>
    <t>dia</t>
  </si>
  <si>
    <t>mes</t>
  </si>
  <si>
    <t>año</t>
  </si>
  <si>
    <t>a10</t>
  </si>
  <si>
    <t>a20</t>
  </si>
  <si>
    <t>a30</t>
  </si>
  <si>
    <t>a40</t>
  </si>
  <si>
    <t>a50</t>
  </si>
  <si>
    <t>a60</t>
  </si>
  <si>
    <t>a70</t>
  </si>
  <si>
    <t>a80</t>
  </si>
  <si>
    <t>a90</t>
  </si>
  <si>
    <t>a100</t>
  </si>
  <si>
    <t xml:space="preserve">Codigo de camion (char [5]) </t>
  </si>
  <si>
    <t xml:space="preserve">Carga máxima en kg (float) </t>
  </si>
  <si>
    <t xml:space="preserve">Código de chofer (char [5]) </t>
  </si>
  <si>
    <t xml:space="preserve">Marca (char [15]) </t>
  </si>
  <si>
    <t xml:space="preserve">Modelo (char [20]) </t>
  </si>
  <si>
    <t xml:space="preserve">residuos.dat </t>
  </si>
  <si>
    <t>aa1</t>
  </si>
  <si>
    <t>aa3</t>
  </si>
  <si>
    <t>aa5</t>
  </si>
  <si>
    <t>aa2</t>
  </si>
  <si>
    <t>aa4</t>
  </si>
  <si>
    <t>camiones.dat</t>
  </si>
  <si>
    <t>bb10</t>
  </si>
  <si>
    <t>bb20</t>
  </si>
  <si>
    <t>bb30</t>
  </si>
  <si>
    <t>bb40</t>
  </si>
  <si>
    <t>bb50</t>
  </si>
  <si>
    <t>bb60</t>
  </si>
  <si>
    <t>bb70</t>
  </si>
  <si>
    <t>bb80</t>
  </si>
  <si>
    <t>bb90</t>
  </si>
  <si>
    <t>bb100</t>
  </si>
  <si>
    <t>ccc10</t>
  </si>
  <si>
    <t>ccc20</t>
  </si>
  <si>
    <t>ccc30</t>
  </si>
  <si>
    <t>ccc40</t>
  </si>
  <si>
    <t>ccc50</t>
  </si>
  <si>
    <t>ccc60</t>
  </si>
  <si>
    <t>ccc70</t>
  </si>
  <si>
    <t>ccc80</t>
  </si>
  <si>
    <t>ccc90</t>
  </si>
  <si>
    <t>ccc100</t>
  </si>
  <si>
    <t xml:space="preserve">Codigo de centro de recepcion (1 a 10) </t>
  </si>
  <si>
    <t xml:space="preserve">Nombre (char [20]) </t>
  </si>
  <si>
    <t>Localidad (char [20])</t>
  </si>
  <si>
    <t>z10</t>
  </si>
  <si>
    <t>z20</t>
  </si>
  <si>
    <t>z30</t>
  </si>
  <si>
    <t>z40</t>
  </si>
  <si>
    <t>z50</t>
  </si>
  <si>
    <t>z60</t>
  </si>
  <si>
    <t>z70</t>
  </si>
  <si>
    <t>z80</t>
  </si>
  <si>
    <t>z90</t>
  </si>
  <si>
    <t>z100</t>
  </si>
  <si>
    <t>x10</t>
  </si>
  <si>
    <t>x20</t>
  </si>
  <si>
    <t>x30</t>
  </si>
  <si>
    <t>x40</t>
  </si>
  <si>
    <t>x50</t>
  </si>
  <si>
    <t>x60</t>
  </si>
  <si>
    <t>x70</t>
  </si>
  <si>
    <t>x80</t>
  </si>
  <si>
    <t>x90</t>
  </si>
  <si>
    <t>x100</t>
  </si>
  <si>
    <t>ingresar</t>
  </si>
  <si>
    <t>centros.dat</t>
  </si>
  <si>
    <t>cantidad</t>
  </si>
  <si>
    <t>maxica cantidad es:</t>
  </si>
  <si>
    <t xml:space="preserve">Zona : </t>
  </si>
  <si>
    <t>cantidad de mayor a menor</t>
  </si>
  <si>
    <t>max</t>
  </si>
  <si>
    <t>segmax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</si>
</sst>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959280</xdr:colOff>
      <xdr:row>14</xdr:row>
      <xdr:rowOff>45360</xdr:rowOff>
    </xdr:from>
    <xdr:to>
      <xdr:col>12</xdr:col>
      <xdr:colOff>122520</xdr:colOff>
      <xdr:row>18</xdr:row>
      <xdr:rowOff>114840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08BE649-ABDC-ADE3-3493-684DE1A0B927}"/>
                </a:ext>
              </a:extLst>
            </xdr14:cNvPr>
            <xdr14:cNvContentPartPr/>
          </xdr14:nvContentPartPr>
          <xdr14:nvPr macro=""/>
          <xdr14:xfrm>
            <a:off x="5531280" y="2605680"/>
            <a:ext cx="7819560" cy="8010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08BE649-ABDC-ADE3-3493-684DE1A0B9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25160" y="2599560"/>
              <a:ext cx="7831800" cy="81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1285620</xdr:colOff>
      <xdr:row>14</xdr:row>
      <xdr:rowOff>7200</xdr:rowOff>
    </xdr:from>
    <xdr:to>
      <xdr:col>18</xdr:col>
      <xdr:colOff>922920</xdr:colOff>
      <xdr:row>20</xdr:row>
      <xdr:rowOff>145440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9E786CB-7216-5768-02EC-5B3DC29F9034}"/>
                </a:ext>
              </a:extLst>
            </xdr14:cNvPr>
            <xdr14:cNvContentPartPr/>
          </xdr14:nvContentPartPr>
          <xdr14:nvPr macro=""/>
          <xdr14:xfrm>
            <a:off x="11191620" y="2567520"/>
            <a:ext cx="10541520" cy="123552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A9E786CB-7216-5768-02EC-5B3DC29F90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85500" y="2561400"/>
              <a:ext cx="10553760" cy="1247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7T12:36:50.4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45 1 24575,'2'157'0,"-5"171"0,-7-237 0,-1 30 0,0-21 0,6-67 0,-1 44 0,7 480 0,-2-552 0,1 0 0,0 0 0,1 0 0,-1 0 0,1 0 0,0 0 0,0 0 0,1 0 0,0 0 0,-1-1 0,1 1 0,1 0 0,-1-1 0,1 0 0,0 1 0,0-1 0,0 0 0,0-1 0,1 1 0,0-1 0,-1 1 0,1-1 0,0 0 0,1 0 0,-1-1 0,0 1 0,9 2 0,-7-2 0,33 15 0,1-2 0,50 13 0,-34-14 0,1-4 0,97 8 0,-131-17-118,-1 1 0,0 1 0,23 7 0,42 8-1596,-28-12 1714,169 12 0,-89-9 594,-4 0-25,-13 1-569,2-1 0,-86-10 30,-10 0 42,1 0 1,-1 2-1,1 0 0,37 10 1,-16-2-631,0-2 0,0-2 1,0-2-1,75-5 0,42 4-428,693 15-3750,-683-7 5213,-3 0 31,-74-11 1494,128 1-1431,-1 9-4161,-84-5 1241,17 1 1534,-40 12 815,24 3 0,12-10-288,5 1 3937,152 10-3966,-203-13 317,48 2 0,-125-9 0,0 2 0,46 11 0,-41-7 0,51 4 0,327 11-2082,-117-2 5428,-165-14-3545,233 8-1437,-322-13 329,87 17-1,-82-10 1272,64 3 0,-2-10 14,74 3 3970,388 8-3904,-468-13-41,53 10 38,-11 1-248,64-12-618,78 2-136,-154 9 1159,51 2 119,2383-12 4234,-1192-1-2775,-1339-1-1776,42-7 0,31-2 0,-68 11 0,-26 1 0,0-1 0,0 0 0,-1-2 0,1 0 0,0-1 0,22-7 0,-9 1 0,0 1 0,0 2 0,54-4 0,-26 3 0,110-2 194,1-1-729,-14-1 466,5 0 75,-116 7-6,55 2 0,32-2 0,-106 0 0,41-12 0,-44 10 0,0 1 0,44-5 0,-5 8 0,86-8 0,10-1 0,1 1 0,32-1-373,-12 1 30,-76 1 676,158 8-1,-120 3-177,573-2 734,-699-1-889,-1-1 0,0 0 0,0-1 0,0-1 0,16-6 0,-13 5 0,-1 0 0,35-5 0,217 6 1246,-139 7-287,585-3-64,-580 11-895,-2 0 0,-98-11 0,8-1 0,-1 3 0,62 9 0,-64-6 0,1-1 0,0-3 0,41-2 0,53 1 0,-62 10 0,-48-5 0,38 1 0,-50-6 0,6 0 0,0 0 0,0 2 0,0 0 0,0 0 0,0 2 0,0 0 0,17 7 0,-21-6 0,0-1 0,1 0 0,0-1 0,0-1 0,24 1 0,80-5 0,-45 0 0,1381 2 0,-1449 0 0,0 0 0,1 0 0,-1 0 0,0-1 0,0 0 0,0 0 0,0-1 0,0 1 0,0-1 0,-1-1 0,1 1 0,0-1 0,-1 0 0,0 0 0,0-1 0,0 1 0,0-1 0,0 0 0,-1 0 0,0-1 0,1 1 0,-2-1 0,1 0 0,-1 0 0,1-1 0,-1 1 0,-1-1 0,5-10 0,48-173 0,-37 129 0,-12 44 0,-1-1 0,-1 1 0,5-30 0,-7-221 0,-4 135 0,3 47 0,-3-93 0,-8 105 0,6 48 0,-3-37 0,7 49 0,-1-29 0,-10-71 0,6 71 0,2 0 0,3-67 0,1 66 0,-1 1 0,-9-67 0,2 59-455,2 0 0,3-60 0,2 89-6371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7T12:36:58.8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70 1 24575,'0'856'0,"-2"-832"0,0-1 0,-6 25 0,4-23 0,-3 39 0,7-52 0,0 6 0,0 1 0,-1-1 0,-1 0 0,-1 0 0,-1-1 0,-11 35 0,10-37 0,1-1 0,0 1 0,1 0 0,1 0 0,-1 23 0,5 82 0,0-46 0,-2-41 0,0 8 0,1-1 0,11 70 0,-7-79 0,1 45 0,-4-42 0,7 36 0,-4-33 0,-2 1 0,-2 0 0,-3 42 0,3 57 0,10-66 0,-7-46 0,3 39 0,-9 27 0,0-55 0,2 1 0,5 38 0,0-48 0,2 1 0,15 37 0,-1 0 0,10 40 0,-30-102 0,0 1 0,1-1 0,0 0 0,-1 0 0,1 1 0,0-1 0,1-1 0,-1 1 0,0 0 0,1 0 0,0-1 0,-1 0 0,1 1 0,0-1 0,0 0 0,0 0 0,1-1 0,-1 1 0,0-1 0,1 1 0,-1-1 0,1 0 0,-1 0 0,6 0 0,9 1 0,1-1 0,-1 0 0,33-4 0,-17 1 0,380 0 5,-244 3-613,-132 0 608,43 9 0,37 1 0,-76-11 0,222 11 0,-89-4-995,-25-4 206,-37 17 789,-79-12 0,55 5 0,88-10 89,35 3-543,111 15-1059,-161-13 1202,191 10 311,-221-12 0,-56-4 0,88 15 0,-41-2-2748,148 0 0,-77-6 698,290 12 1909,-181-10-775,-26-1 122,-8-5 1314,-17-1-111,-58 16-539,23 0 49,76-18 81,98 5 0,63 4 0,-196-8 0,-8 7 254,85 2 138,-212-12-392,500 11 0,151-1 0,-494-11 0,11 22-91,-44-1-1254,560-17 1238,-414-5 71,-241 2 61,577-13 273,-183 5-298,-149 7 0,-185-9 964,71-1-422,202-1-542,251 1 464,-451 14-354,817-3 510,-1054-3-440,92-16 1,17-1-30,300 16-151,-236 7 0,9-14 359,3 0 7,-53 13-376,192-4 77,-231-7 1430,94-3 727,1198 13-1762,-1282-12-462,-1 0 0,243 12-1332,-367-3 1332,1-1 0,-1 0 0,34-11 0,-27 7 0,50-6 0,76 8 770,39-4 306,39 1-3167,9-1-139,-4-5 2230,-22 3 0,-82 4 0,-95 7 0,-1-2 0,83-14 0,-73 6 0,0 3 0,96-2 0,-97 8 0,84-9 0,37-1 0,-7 0 0,0 1 0,4-1 0,-2 1 0,-134 8 0,0-1 0,56-13 0,-33 5 0,-10 5 0,0 2 0,52 3 0,64-6 0,66-3 347,-89 7-186,-21-8-161,39 0 0,57-3 0,-202 12 0,83-2 0,-65 4 0,0-1 0,-1-2 0,50-10 0,-18-1 0,0 4 0,85-4 0,-96 10 0,253-23 0,-134 6 0,-90 2 117,-58 12 1543,1 2 1,33-5 0,159-13-1661,-27 5 201,127-5 239,-300 22-440,0-1 0,-1 0 0,1-1 0,-1 0 0,17-7 0,-13 4 0,0 2 0,33-6 0,26 5 0,34-4 0,76-13 430,-2 1-430,-119 15 0,-46 6 0,-1-2 0,1 0 0,-1-1 0,28-9 0,-22 5 0,1 1 0,-1 1 0,1 1 0,40 0 0,-42 2 0,56-7 1095,-46 4-234,40 0 0,-35 6-861,-25 0 0,0-1 0,0 0 0,0 0 0,1-2 0,-1 1 0,19-6 0,-29 5 0,0 0 0,0 0 0,0 0 0,0 0 0,0 0 0,0-1 0,-1 1 0,1-1 0,-1 0 0,1 0 0,-1 0 0,0 0 0,0 0 0,-1 0 0,1-1 0,-1 1 0,1 0 0,-1-1 0,0 1 0,1-6 0,1-7 0,-1 1 0,0-1 0,0-21 0,-2-704 0,-2 317 0,-10 255 0,1-6 0,12-645-1365,-1 796-5461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I93"/>
  <sheetViews>
    <sheetView topLeftCell="D7" workbookViewId="0">
      <selection activeCell="J16" sqref="J16"/>
    </sheetView>
  </sheetViews>
  <sheetFormatPr baseColWidth="10" defaultRowHeight="14.4" x14ac:dyDescent="0.3"/>
  <cols>
    <col min="5" max="5" width="20.44140625" bestFit="1" customWidth="1"/>
    <col min="6" max="6" width="24.109375" bestFit="1" customWidth="1"/>
    <col min="7" max="7" width="11.88671875" customWidth="1"/>
    <col min="8" max="8" width="7.88671875" customWidth="1"/>
    <col min="9" max="9" width="8.77734375" customWidth="1"/>
    <col min="10" max="10" width="29.33203125" bestFit="1" customWidth="1"/>
    <col min="11" max="11" width="32.6640625" bestFit="1" customWidth="1"/>
    <col min="13" max="13" width="24.109375" bestFit="1" customWidth="1"/>
    <col min="14" max="14" width="23.33203125" bestFit="1" customWidth="1"/>
    <col min="15" max="15" width="23.44140625" bestFit="1" customWidth="1"/>
    <col min="16" max="16" width="15.5546875" bestFit="1" customWidth="1"/>
    <col min="17" max="17" width="16.77734375" bestFit="1" customWidth="1"/>
    <col min="19" max="19" width="33.109375" bestFit="1" customWidth="1"/>
    <col min="20" max="20" width="17.109375" bestFit="1" customWidth="1"/>
    <col min="21" max="21" width="17.77734375" bestFit="1" customWidth="1"/>
  </cols>
  <sheetData>
    <row r="2" spans="4:21" x14ac:dyDescent="0.3">
      <c r="E2" s="6" t="s">
        <v>26</v>
      </c>
      <c r="M2" s="6" t="s">
        <v>32</v>
      </c>
      <c r="S2" s="6" t="s">
        <v>77</v>
      </c>
    </row>
    <row r="3" spans="4:21" x14ac:dyDescent="0.3">
      <c r="E3" s="1"/>
      <c r="F3" s="1"/>
      <c r="G3" s="16" t="s">
        <v>5</v>
      </c>
      <c r="H3" s="17"/>
      <c r="I3" s="17"/>
      <c r="J3" s="1"/>
      <c r="K3" s="1"/>
    </row>
    <row r="4" spans="4:21" x14ac:dyDescent="0.3">
      <c r="D4" s="5" t="s">
        <v>0</v>
      </c>
      <c r="E4" s="3" t="s">
        <v>3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6</v>
      </c>
      <c r="K4" s="3" t="s">
        <v>7</v>
      </c>
      <c r="L4" s="5" t="s">
        <v>0</v>
      </c>
      <c r="M4" s="7" t="s">
        <v>21</v>
      </c>
      <c r="N4" s="7" t="s">
        <v>22</v>
      </c>
      <c r="O4" s="7" t="s">
        <v>23</v>
      </c>
      <c r="P4" s="7" t="s">
        <v>24</v>
      </c>
      <c r="Q4" s="7" t="s">
        <v>25</v>
      </c>
      <c r="R4" s="5" t="s">
        <v>0</v>
      </c>
      <c r="S4" s="10" t="s">
        <v>53</v>
      </c>
      <c r="T4" s="10" t="s">
        <v>54</v>
      </c>
      <c r="U4" s="10" t="s">
        <v>55</v>
      </c>
    </row>
    <row r="5" spans="4:21" x14ac:dyDescent="0.3">
      <c r="D5">
        <v>0</v>
      </c>
      <c r="E5" s="4">
        <f>E14+2</f>
        <v>18</v>
      </c>
      <c r="F5" s="4" t="s">
        <v>29</v>
      </c>
      <c r="G5" s="4">
        <v>29</v>
      </c>
      <c r="H5" s="4">
        <v>5</v>
      </c>
      <c r="I5" s="15">
        <v>2011</v>
      </c>
      <c r="J5" s="4">
        <v>62</v>
      </c>
      <c r="K5" s="11">
        <v>9</v>
      </c>
      <c r="L5">
        <v>0</v>
      </c>
      <c r="M5" s="8" t="s">
        <v>11</v>
      </c>
      <c r="N5" s="8">
        <v>58</v>
      </c>
      <c r="O5" s="8" t="s">
        <v>11</v>
      </c>
      <c r="P5" s="8" t="s">
        <v>33</v>
      </c>
      <c r="Q5" s="8" t="s">
        <v>43</v>
      </c>
      <c r="R5">
        <v>0</v>
      </c>
      <c r="S5" s="11">
        <v>1</v>
      </c>
      <c r="T5" s="11" t="s">
        <v>56</v>
      </c>
      <c r="U5" s="11" t="s">
        <v>66</v>
      </c>
    </row>
    <row r="6" spans="4:21" x14ac:dyDescent="0.3">
      <c r="D6">
        <v>1</v>
      </c>
      <c r="E6" s="4">
        <f>E5+2</f>
        <v>20</v>
      </c>
      <c r="F6" s="8" t="s">
        <v>15</v>
      </c>
      <c r="G6" s="4">
        <v>9</v>
      </c>
      <c r="H6" s="4">
        <v>7</v>
      </c>
      <c r="I6" s="15">
        <v>2011</v>
      </c>
      <c r="J6" s="4">
        <v>15</v>
      </c>
      <c r="K6" s="11">
        <v>9</v>
      </c>
      <c r="L6">
        <v>1</v>
      </c>
      <c r="M6" s="8" t="s">
        <v>12</v>
      </c>
      <c r="N6" s="8">
        <v>40</v>
      </c>
      <c r="O6" s="8" t="s">
        <v>12</v>
      </c>
      <c r="P6" s="8" t="s">
        <v>34</v>
      </c>
      <c r="Q6" s="8" t="s">
        <v>44</v>
      </c>
      <c r="R6">
        <v>1</v>
      </c>
      <c r="S6" s="11">
        <v>2</v>
      </c>
      <c r="T6" s="11" t="s">
        <v>57</v>
      </c>
      <c r="U6" s="11" t="s">
        <v>67</v>
      </c>
    </row>
    <row r="7" spans="4:21" x14ac:dyDescent="0.3">
      <c r="D7">
        <v>2</v>
      </c>
      <c r="E7" s="4">
        <v>2</v>
      </c>
      <c r="F7" s="8" t="s">
        <v>11</v>
      </c>
      <c r="G7" s="4">
        <v>18</v>
      </c>
      <c r="H7" s="4">
        <v>6</v>
      </c>
      <c r="I7" s="15">
        <v>2011</v>
      </c>
      <c r="J7" s="4">
        <v>8</v>
      </c>
      <c r="K7" s="11">
        <v>9</v>
      </c>
      <c r="L7">
        <v>2</v>
      </c>
      <c r="M7" s="8" t="s">
        <v>13</v>
      </c>
      <c r="N7" s="8">
        <v>56</v>
      </c>
      <c r="O7" s="8" t="s">
        <v>13</v>
      </c>
      <c r="P7" s="8" t="s">
        <v>35</v>
      </c>
      <c r="Q7" s="8" t="s">
        <v>45</v>
      </c>
      <c r="R7">
        <v>2</v>
      </c>
      <c r="S7" s="11">
        <v>3</v>
      </c>
      <c r="T7" s="11" t="s">
        <v>58</v>
      </c>
      <c r="U7" s="11" t="s">
        <v>68</v>
      </c>
    </row>
    <row r="8" spans="4:21" x14ac:dyDescent="0.3">
      <c r="D8">
        <v>3</v>
      </c>
      <c r="E8" s="4">
        <f>E7+2</f>
        <v>4</v>
      </c>
      <c r="F8" s="4" t="s">
        <v>27</v>
      </c>
      <c r="G8" s="4">
        <v>19</v>
      </c>
      <c r="H8" s="4">
        <v>5</v>
      </c>
      <c r="I8" s="15">
        <v>2011</v>
      </c>
      <c r="J8" s="4">
        <v>63</v>
      </c>
      <c r="K8" s="11">
        <v>3</v>
      </c>
      <c r="L8">
        <v>3</v>
      </c>
      <c r="M8" s="8" t="s">
        <v>14</v>
      </c>
      <c r="N8" s="8">
        <v>31</v>
      </c>
      <c r="O8" s="8" t="s">
        <v>14</v>
      </c>
      <c r="P8" s="8" t="s">
        <v>36</v>
      </c>
      <c r="Q8" s="8" t="s">
        <v>46</v>
      </c>
      <c r="R8">
        <v>3</v>
      </c>
      <c r="S8" s="11">
        <v>4</v>
      </c>
      <c r="T8" s="11" t="s">
        <v>59</v>
      </c>
      <c r="U8" s="11" t="s">
        <v>69</v>
      </c>
    </row>
    <row r="9" spans="4:21" x14ac:dyDescent="0.3">
      <c r="D9">
        <v>4</v>
      </c>
      <c r="E9" s="4">
        <f>E8+2</f>
        <v>6</v>
      </c>
      <c r="F9" s="8" t="s">
        <v>12</v>
      </c>
      <c r="G9" s="4">
        <v>28</v>
      </c>
      <c r="H9" s="4">
        <v>12</v>
      </c>
      <c r="I9" s="15">
        <v>2011</v>
      </c>
      <c r="J9" s="4">
        <v>21</v>
      </c>
      <c r="K9" s="11">
        <v>2</v>
      </c>
      <c r="L9">
        <v>4</v>
      </c>
      <c r="M9" s="8" t="s">
        <v>15</v>
      </c>
      <c r="N9" s="8">
        <v>37</v>
      </c>
      <c r="O9" s="8" t="s">
        <v>15</v>
      </c>
      <c r="P9" s="8" t="s">
        <v>37</v>
      </c>
      <c r="Q9" s="8" t="s">
        <v>47</v>
      </c>
      <c r="R9">
        <v>4</v>
      </c>
      <c r="S9" s="11">
        <v>5</v>
      </c>
      <c r="T9" s="11" t="s">
        <v>60</v>
      </c>
      <c r="U9" s="11" t="s">
        <v>70</v>
      </c>
    </row>
    <row r="10" spans="4:21" x14ac:dyDescent="0.3">
      <c r="D10">
        <v>5</v>
      </c>
      <c r="E10" s="4">
        <f>E9+2</f>
        <v>8</v>
      </c>
      <c r="F10" s="4" t="s">
        <v>30</v>
      </c>
      <c r="G10" s="4">
        <v>31</v>
      </c>
      <c r="H10" s="4">
        <v>10</v>
      </c>
      <c r="I10" s="15">
        <v>2011</v>
      </c>
      <c r="J10" s="4">
        <v>28</v>
      </c>
      <c r="K10" s="11">
        <v>1</v>
      </c>
      <c r="L10">
        <v>5</v>
      </c>
      <c r="M10" s="8" t="s">
        <v>16</v>
      </c>
      <c r="N10" s="8">
        <v>66</v>
      </c>
      <c r="O10" s="8" t="s">
        <v>16</v>
      </c>
      <c r="P10" s="8" t="s">
        <v>38</v>
      </c>
      <c r="Q10" s="8" t="s">
        <v>48</v>
      </c>
      <c r="R10">
        <v>5</v>
      </c>
      <c r="S10" s="11">
        <v>6</v>
      </c>
      <c r="T10" s="11" t="s">
        <v>61</v>
      </c>
      <c r="U10" s="11" t="s">
        <v>71</v>
      </c>
    </row>
    <row r="11" spans="4:21" x14ac:dyDescent="0.3">
      <c r="D11">
        <v>6</v>
      </c>
      <c r="E11" s="4">
        <f>E10+2</f>
        <v>10</v>
      </c>
      <c r="F11" s="8" t="s">
        <v>13</v>
      </c>
      <c r="G11" s="4">
        <v>9</v>
      </c>
      <c r="H11" s="4">
        <v>3</v>
      </c>
      <c r="I11" s="15">
        <v>2011</v>
      </c>
      <c r="J11" s="4">
        <v>69</v>
      </c>
      <c r="K11" s="11">
        <v>8</v>
      </c>
      <c r="L11">
        <v>6</v>
      </c>
      <c r="M11" s="8" t="s">
        <v>17</v>
      </c>
      <c r="N11" s="8">
        <v>35</v>
      </c>
      <c r="O11" s="8" t="s">
        <v>17</v>
      </c>
      <c r="P11" s="8" t="s">
        <v>39</v>
      </c>
      <c r="Q11" s="8" t="s">
        <v>49</v>
      </c>
      <c r="R11">
        <v>6</v>
      </c>
      <c r="S11" s="11">
        <v>7</v>
      </c>
      <c r="T11" s="11" t="s">
        <v>62</v>
      </c>
      <c r="U11" s="11" t="s">
        <v>72</v>
      </c>
    </row>
    <row r="12" spans="4:21" x14ac:dyDescent="0.3">
      <c r="D12">
        <v>7</v>
      </c>
      <c r="E12" s="4">
        <f>E11+2</f>
        <v>12</v>
      </c>
      <c r="F12" s="4" t="s">
        <v>28</v>
      </c>
      <c r="G12" s="4">
        <v>6</v>
      </c>
      <c r="H12" s="4">
        <v>2</v>
      </c>
      <c r="I12" s="15">
        <v>2011</v>
      </c>
      <c r="J12" s="4">
        <v>31</v>
      </c>
      <c r="K12" s="11">
        <v>3</v>
      </c>
      <c r="L12">
        <v>7</v>
      </c>
      <c r="M12" s="8" t="s">
        <v>18</v>
      </c>
      <c r="N12" s="8">
        <v>32</v>
      </c>
      <c r="O12" s="8" t="s">
        <v>18</v>
      </c>
      <c r="P12" s="8" t="s">
        <v>40</v>
      </c>
      <c r="Q12" s="8" t="s">
        <v>50</v>
      </c>
      <c r="R12">
        <v>7</v>
      </c>
      <c r="S12" s="11">
        <v>8</v>
      </c>
      <c r="T12" s="11" t="s">
        <v>63</v>
      </c>
      <c r="U12" s="11" t="s">
        <v>73</v>
      </c>
    </row>
    <row r="13" spans="4:21" x14ac:dyDescent="0.3">
      <c r="D13">
        <v>8</v>
      </c>
      <c r="E13" s="4">
        <f>E12+2</f>
        <v>14</v>
      </c>
      <c r="F13" s="8" t="s">
        <v>14</v>
      </c>
      <c r="G13" s="4">
        <v>31</v>
      </c>
      <c r="H13" s="4">
        <v>7</v>
      </c>
      <c r="I13" s="15">
        <v>2011</v>
      </c>
      <c r="J13" s="4">
        <v>40</v>
      </c>
      <c r="K13" s="11">
        <v>9</v>
      </c>
      <c r="L13">
        <v>8</v>
      </c>
      <c r="M13" s="8" t="s">
        <v>19</v>
      </c>
      <c r="N13" s="8">
        <v>30</v>
      </c>
      <c r="O13" s="8" t="s">
        <v>19</v>
      </c>
      <c r="P13" s="8" t="s">
        <v>41</v>
      </c>
      <c r="Q13" s="8" t="s">
        <v>51</v>
      </c>
      <c r="R13">
        <v>8</v>
      </c>
      <c r="S13" s="11">
        <v>9</v>
      </c>
      <c r="T13" s="11" t="s">
        <v>64</v>
      </c>
      <c r="U13" s="11" t="s">
        <v>74</v>
      </c>
    </row>
    <row r="14" spans="4:21" x14ac:dyDescent="0.3">
      <c r="D14">
        <v>9</v>
      </c>
      <c r="E14" s="4">
        <f>E13+2</f>
        <v>16</v>
      </c>
      <c r="F14" s="4" t="s">
        <v>31</v>
      </c>
      <c r="G14" s="4">
        <v>18</v>
      </c>
      <c r="H14" s="4">
        <v>8</v>
      </c>
      <c r="I14" s="15">
        <v>2011</v>
      </c>
      <c r="J14" s="4">
        <v>68</v>
      </c>
      <c r="K14" s="11">
        <v>3</v>
      </c>
      <c r="L14">
        <v>9</v>
      </c>
      <c r="M14" s="8" t="s">
        <v>20</v>
      </c>
      <c r="N14" s="8">
        <v>31</v>
      </c>
      <c r="O14" s="8" t="s">
        <v>20</v>
      </c>
      <c r="P14" s="8" t="s">
        <v>42</v>
      </c>
      <c r="Q14" s="8" t="s">
        <v>52</v>
      </c>
      <c r="R14">
        <v>9</v>
      </c>
      <c r="S14" s="11">
        <v>10</v>
      </c>
      <c r="T14" s="11" t="s">
        <v>65</v>
      </c>
      <c r="U14" s="11" t="s">
        <v>75</v>
      </c>
    </row>
    <row r="22" spans="2:61" x14ac:dyDescent="0.3">
      <c r="E22" s="12" t="s">
        <v>26</v>
      </c>
      <c r="G22" s="6" t="s">
        <v>32</v>
      </c>
      <c r="I22" s="6" t="s">
        <v>77</v>
      </c>
    </row>
    <row r="23" spans="2:61" x14ac:dyDescent="0.3">
      <c r="B23" s="14"/>
      <c r="E23" s="3" t="s">
        <v>76</v>
      </c>
      <c r="G23" s="13" t="s">
        <v>76</v>
      </c>
      <c r="H23" s="1"/>
      <c r="I23" s="9" t="s">
        <v>76</v>
      </c>
    </row>
    <row r="24" spans="2:61" x14ac:dyDescent="0.3">
      <c r="E24" s="4">
        <f>E5</f>
        <v>18</v>
      </c>
      <c r="G24" s="8" t="str">
        <f>M5</f>
        <v>a10</v>
      </c>
      <c r="I24" s="11">
        <f>S5</f>
        <v>1</v>
      </c>
      <c r="BI24" t="s">
        <v>2</v>
      </c>
    </row>
    <row r="25" spans="2:61" x14ac:dyDescent="0.3">
      <c r="E25" s="4" t="str">
        <f>F5</f>
        <v>aa5</v>
      </c>
      <c r="G25" s="8">
        <f>N5</f>
        <v>58</v>
      </c>
      <c r="I25" s="11" t="str">
        <f>T5</f>
        <v>z10</v>
      </c>
    </row>
    <row r="26" spans="2:61" x14ac:dyDescent="0.3">
      <c r="E26" s="4">
        <f>G5</f>
        <v>29</v>
      </c>
      <c r="G26" s="8" t="str">
        <f>O5</f>
        <v>a10</v>
      </c>
      <c r="I26" s="11" t="str">
        <f>U5</f>
        <v>x10</v>
      </c>
    </row>
    <row r="27" spans="2:61" x14ac:dyDescent="0.3">
      <c r="E27" s="4">
        <f>H5</f>
        <v>5</v>
      </c>
      <c r="G27" s="8" t="str">
        <f>P5</f>
        <v>bb10</v>
      </c>
      <c r="I27" s="11">
        <f>S6</f>
        <v>2</v>
      </c>
      <c r="L27" s="16" t="s">
        <v>5</v>
      </c>
      <c r="M27" s="17"/>
      <c r="N27" s="17"/>
    </row>
    <row r="28" spans="2:61" x14ac:dyDescent="0.3">
      <c r="E28" s="4">
        <f>I5</f>
        <v>2011</v>
      </c>
      <c r="G28" s="8" t="str">
        <f>Q5</f>
        <v>ccc10</v>
      </c>
      <c r="I28" s="11" t="str">
        <f>T6</f>
        <v>z20</v>
      </c>
      <c r="L28" s="3" t="s">
        <v>8</v>
      </c>
      <c r="M28" s="3" t="s">
        <v>9</v>
      </c>
      <c r="N28" s="3" t="s">
        <v>10</v>
      </c>
    </row>
    <row r="29" spans="2:61" x14ac:dyDescent="0.3">
      <c r="E29" s="4">
        <f>J5</f>
        <v>62</v>
      </c>
      <c r="G29" s="8" t="str">
        <f>M6</f>
        <v>a20</v>
      </c>
      <c r="I29" s="11" t="str">
        <f>U6</f>
        <v>x20</v>
      </c>
      <c r="L29" s="4">
        <v>29</v>
      </c>
      <c r="M29" s="4">
        <v>5</v>
      </c>
      <c r="N29" s="4">
        <v>2017</v>
      </c>
    </row>
    <row r="30" spans="2:61" x14ac:dyDescent="0.3">
      <c r="E30" s="4">
        <f>K5</f>
        <v>9</v>
      </c>
      <c r="G30" s="8">
        <f>N6</f>
        <v>40</v>
      </c>
      <c r="I30" s="11">
        <f>S7</f>
        <v>3</v>
      </c>
      <c r="L30" s="4">
        <v>9</v>
      </c>
      <c r="M30" s="4">
        <v>7</v>
      </c>
      <c r="N30" s="4">
        <v>2020</v>
      </c>
    </row>
    <row r="31" spans="2:61" x14ac:dyDescent="0.3">
      <c r="E31" s="4">
        <f>E6</f>
        <v>20</v>
      </c>
      <c r="G31" s="8" t="str">
        <f>O6</f>
        <v>a20</v>
      </c>
      <c r="I31" s="11" t="str">
        <f>T7</f>
        <v>z30</v>
      </c>
      <c r="L31" s="4">
        <v>18</v>
      </c>
      <c r="M31" s="4">
        <v>6</v>
      </c>
      <c r="N31" s="4">
        <v>2016</v>
      </c>
    </row>
    <row r="32" spans="2:61" x14ac:dyDescent="0.3">
      <c r="E32" s="4" t="str">
        <f>F6</f>
        <v>a50</v>
      </c>
      <c r="G32" s="8" t="str">
        <f>P6</f>
        <v>bb20</v>
      </c>
      <c r="I32" s="11" t="str">
        <f>U7</f>
        <v>x30</v>
      </c>
      <c r="L32" s="4">
        <v>19</v>
      </c>
      <c r="M32" s="4">
        <v>5</v>
      </c>
      <c r="N32" s="15">
        <v>2011</v>
      </c>
    </row>
    <row r="33" spans="5:14" x14ac:dyDescent="0.3">
      <c r="E33" s="4">
        <f>G6</f>
        <v>9</v>
      </c>
      <c r="G33" s="8" t="str">
        <f>Q6</f>
        <v>ccc20</v>
      </c>
      <c r="I33" s="11">
        <f>S8</f>
        <v>4</v>
      </c>
      <c r="L33" s="4">
        <v>28</v>
      </c>
      <c r="M33" s="4">
        <v>12</v>
      </c>
      <c r="N33" s="15">
        <v>2011</v>
      </c>
    </row>
    <row r="34" spans="5:14" x14ac:dyDescent="0.3">
      <c r="E34" s="4">
        <f>H6</f>
        <v>7</v>
      </c>
      <c r="G34" s="8" t="str">
        <f>M7</f>
        <v>a30</v>
      </c>
      <c r="I34" s="11" t="str">
        <f>T8</f>
        <v>z40</v>
      </c>
      <c r="L34" s="4">
        <v>31</v>
      </c>
      <c r="M34" s="4">
        <v>10</v>
      </c>
      <c r="N34" s="15">
        <v>2011</v>
      </c>
    </row>
    <row r="35" spans="5:14" x14ac:dyDescent="0.3">
      <c r="E35" s="4">
        <f>I6</f>
        <v>2011</v>
      </c>
      <c r="G35" s="8">
        <f>N7</f>
        <v>56</v>
      </c>
      <c r="I35" s="11" t="str">
        <f>U8</f>
        <v>x40</v>
      </c>
      <c r="L35" s="4">
        <v>9</v>
      </c>
      <c r="M35" s="4">
        <v>3</v>
      </c>
      <c r="N35" s="4">
        <v>2006</v>
      </c>
    </row>
    <row r="36" spans="5:14" x14ac:dyDescent="0.3">
      <c r="E36" s="4">
        <f>J6</f>
        <v>15</v>
      </c>
      <c r="G36" s="8" t="str">
        <f>O7</f>
        <v>a30</v>
      </c>
      <c r="I36" s="11">
        <f>S9</f>
        <v>5</v>
      </c>
      <c r="L36" s="4">
        <v>6</v>
      </c>
      <c r="M36" s="4">
        <v>2</v>
      </c>
      <c r="N36" s="4">
        <v>2003</v>
      </c>
    </row>
    <row r="37" spans="5:14" x14ac:dyDescent="0.3">
      <c r="E37" s="4">
        <f>K6</f>
        <v>9</v>
      </c>
      <c r="G37" s="8" t="str">
        <f>P7</f>
        <v>bb30</v>
      </c>
      <c r="I37" s="11" t="str">
        <f>T9</f>
        <v>z50</v>
      </c>
      <c r="L37" s="4">
        <v>31</v>
      </c>
      <c r="M37" s="4">
        <v>7</v>
      </c>
      <c r="N37" s="15">
        <v>2011</v>
      </c>
    </row>
    <row r="38" spans="5:14" x14ac:dyDescent="0.3">
      <c r="E38" s="4">
        <f>E7</f>
        <v>2</v>
      </c>
      <c r="G38" s="8" t="str">
        <f>Q7</f>
        <v>ccc30</v>
      </c>
      <c r="I38" s="11" t="str">
        <f>U9</f>
        <v>x50</v>
      </c>
      <c r="L38" s="4">
        <v>18</v>
      </c>
      <c r="M38" s="4">
        <v>8</v>
      </c>
      <c r="N38" s="4">
        <v>2020</v>
      </c>
    </row>
    <row r="39" spans="5:14" x14ac:dyDescent="0.3">
      <c r="E39" s="4" t="str">
        <f>F7</f>
        <v>a10</v>
      </c>
      <c r="G39" s="8" t="str">
        <f>M8</f>
        <v>a40</v>
      </c>
      <c r="I39" s="11">
        <f>S10</f>
        <v>6</v>
      </c>
    </row>
    <row r="40" spans="5:14" x14ac:dyDescent="0.3">
      <c r="E40" s="4">
        <f>G7</f>
        <v>18</v>
      </c>
      <c r="G40" s="8">
        <f>N8</f>
        <v>31</v>
      </c>
      <c r="I40" s="11" t="str">
        <f>T10</f>
        <v>z60</v>
      </c>
    </row>
    <row r="41" spans="5:14" x14ac:dyDescent="0.3">
      <c r="E41" s="4">
        <f>H7</f>
        <v>6</v>
      </c>
      <c r="G41" s="8" t="str">
        <f>O8</f>
        <v>a40</v>
      </c>
      <c r="I41" s="11" t="str">
        <f>U10</f>
        <v>x60</v>
      </c>
    </row>
    <row r="42" spans="5:14" x14ac:dyDescent="0.3">
      <c r="E42" s="4">
        <f>I7</f>
        <v>2011</v>
      </c>
      <c r="G42" s="8" t="str">
        <f>P8</f>
        <v>bb40</v>
      </c>
      <c r="I42" s="11">
        <f>S11</f>
        <v>7</v>
      </c>
    </row>
    <row r="43" spans="5:14" x14ac:dyDescent="0.3">
      <c r="E43" s="4">
        <f>J7</f>
        <v>8</v>
      </c>
      <c r="G43" s="8" t="str">
        <f>Q8</f>
        <v>ccc40</v>
      </c>
      <c r="I43" s="11" t="str">
        <f>T11</f>
        <v>z70</v>
      </c>
    </row>
    <row r="44" spans="5:14" x14ac:dyDescent="0.3">
      <c r="E44" s="4">
        <f>K7</f>
        <v>9</v>
      </c>
      <c r="G44" s="8" t="str">
        <f>M9</f>
        <v>a50</v>
      </c>
      <c r="I44" s="11" t="str">
        <f>U11</f>
        <v>x70</v>
      </c>
    </row>
    <row r="45" spans="5:14" x14ac:dyDescent="0.3">
      <c r="E45" s="4">
        <f>E8</f>
        <v>4</v>
      </c>
      <c r="G45" s="8">
        <f>N9</f>
        <v>37</v>
      </c>
      <c r="I45" s="11">
        <f>S12</f>
        <v>8</v>
      </c>
    </row>
    <row r="46" spans="5:14" x14ac:dyDescent="0.3">
      <c r="E46" s="4" t="str">
        <f>F8</f>
        <v>aa1</v>
      </c>
      <c r="G46" s="8" t="str">
        <f>O9</f>
        <v>a50</v>
      </c>
      <c r="I46" s="11" t="str">
        <f>T12</f>
        <v>z80</v>
      </c>
    </row>
    <row r="47" spans="5:14" x14ac:dyDescent="0.3">
      <c r="E47" s="4">
        <f>G8</f>
        <v>19</v>
      </c>
      <c r="G47" s="8" t="str">
        <f>P9</f>
        <v>bb50</v>
      </c>
      <c r="I47" s="11" t="str">
        <f>U12</f>
        <v>x80</v>
      </c>
    </row>
    <row r="48" spans="5:14" x14ac:dyDescent="0.3">
      <c r="E48" s="4">
        <f>H8</f>
        <v>5</v>
      </c>
      <c r="G48" s="8" t="str">
        <f>Q9</f>
        <v>ccc50</v>
      </c>
      <c r="I48" s="11">
        <f>S13</f>
        <v>9</v>
      </c>
    </row>
    <row r="49" spans="5:9" x14ac:dyDescent="0.3">
      <c r="E49" s="4">
        <f>I8</f>
        <v>2011</v>
      </c>
      <c r="G49" s="8" t="str">
        <f>M10</f>
        <v>a60</v>
      </c>
      <c r="I49" s="11" t="str">
        <f>T13</f>
        <v>z90</v>
      </c>
    </row>
    <row r="50" spans="5:9" x14ac:dyDescent="0.3">
      <c r="E50" s="4">
        <f>J8</f>
        <v>63</v>
      </c>
      <c r="G50" s="8">
        <f>N10</f>
        <v>66</v>
      </c>
      <c r="I50" s="11" t="str">
        <f>U13</f>
        <v>x90</v>
      </c>
    </row>
    <row r="51" spans="5:9" x14ac:dyDescent="0.3">
      <c r="E51" s="4">
        <f>K8</f>
        <v>3</v>
      </c>
      <c r="G51" s="8" t="str">
        <f>O10</f>
        <v>a60</v>
      </c>
      <c r="I51" s="11">
        <f>S14</f>
        <v>10</v>
      </c>
    </row>
    <row r="52" spans="5:9" x14ac:dyDescent="0.3">
      <c r="E52" s="4">
        <f>E9</f>
        <v>6</v>
      </c>
      <c r="G52" s="8" t="str">
        <f>P10</f>
        <v>bb60</v>
      </c>
      <c r="I52" s="11" t="str">
        <f>T14</f>
        <v>z100</v>
      </c>
    </row>
    <row r="53" spans="5:9" x14ac:dyDescent="0.3">
      <c r="E53" s="4" t="str">
        <f>F9</f>
        <v>a20</v>
      </c>
      <c r="G53" s="8" t="str">
        <f>Q10</f>
        <v>ccc60</v>
      </c>
      <c r="I53" s="11" t="str">
        <f>U14</f>
        <v>x100</v>
      </c>
    </row>
    <row r="54" spans="5:9" x14ac:dyDescent="0.3">
      <c r="E54" s="4">
        <f>G9</f>
        <v>28</v>
      </c>
      <c r="G54" s="8" t="str">
        <f>M11</f>
        <v>a70</v>
      </c>
    </row>
    <row r="55" spans="5:9" x14ac:dyDescent="0.3">
      <c r="E55" s="4">
        <f>H9</f>
        <v>12</v>
      </c>
      <c r="G55" s="8">
        <f>N11</f>
        <v>35</v>
      </c>
    </row>
    <row r="56" spans="5:9" x14ac:dyDescent="0.3">
      <c r="E56" s="4">
        <f>I9</f>
        <v>2011</v>
      </c>
      <c r="G56" s="8" t="str">
        <f>O11</f>
        <v>a70</v>
      </c>
    </row>
    <row r="57" spans="5:9" x14ac:dyDescent="0.3">
      <c r="E57" s="4">
        <f>J9</f>
        <v>21</v>
      </c>
      <c r="G57" s="8" t="str">
        <f>P11</f>
        <v>bb70</v>
      </c>
    </row>
    <row r="58" spans="5:9" x14ac:dyDescent="0.3">
      <c r="E58" s="4">
        <f>K9</f>
        <v>2</v>
      </c>
      <c r="G58" s="8" t="str">
        <f>Q11</f>
        <v>ccc70</v>
      </c>
    </row>
    <row r="59" spans="5:9" x14ac:dyDescent="0.3">
      <c r="E59" s="4">
        <f>E10</f>
        <v>8</v>
      </c>
      <c r="G59" s="8" t="str">
        <f>M12</f>
        <v>a80</v>
      </c>
    </row>
    <row r="60" spans="5:9" x14ac:dyDescent="0.3">
      <c r="E60" s="4" t="str">
        <f>F10</f>
        <v>aa2</v>
      </c>
      <c r="G60" s="8">
        <f>N12</f>
        <v>32</v>
      </c>
    </row>
    <row r="61" spans="5:9" x14ac:dyDescent="0.3">
      <c r="E61" s="4">
        <f>G10</f>
        <v>31</v>
      </c>
      <c r="G61" s="8" t="str">
        <f>O12</f>
        <v>a80</v>
      </c>
    </row>
    <row r="62" spans="5:9" x14ac:dyDescent="0.3">
      <c r="E62" s="4">
        <f>H10</f>
        <v>10</v>
      </c>
      <c r="G62" s="8" t="str">
        <f>P12</f>
        <v>bb80</v>
      </c>
    </row>
    <row r="63" spans="5:9" x14ac:dyDescent="0.3">
      <c r="E63" s="4">
        <f>I10</f>
        <v>2011</v>
      </c>
      <c r="G63" s="8" t="str">
        <f>Q12</f>
        <v>ccc80</v>
      </c>
    </row>
    <row r="64" spans="5:9" x14ac:dyDescent="0.3">
      <c r="E64" s="4">
        <f>J10</f>
        <v>28</v>
      </c>
      <c r="G64" s="8" t="str">
        <f>M13</f>
        <v>a90</v>
      </c>
    </row>
    <row r="65" spans="5:7" x14ac:dyDescent="0.3">
      <c r="E65" s="4">
        <f>K10</f>
        <v>1</v>
      </c>
      <c r="G65" s="8">
        <f>N13</f>
        <v>30</v>
      </c>
    </row>
    <row r="66" spans="5:7" x14ac:dyDescent="0.3">
      <c r="E66" s="4">
        <f>E11</f>
        <v>10</v>
      </c>
      <c r="G66" s="8" t="str">
        <f>O13</f>
        <v>a90</v>
      </c>
    </row>
    <row r="67" spans="5:7" x14ac:dyDescent="0.3">
      <c r="E67" s="4" t="str">
        <f>F11</f>
        <v>a30</v>
      </c>
      <c r="G67" s="8" t="str">
        <f>P13</f>
        <v>bb90</v>
      </c>
    </row>
    <row r="68" spans="5:7" x14ac:dyDescent="0.3">
      <c r="E68" s="4">
        <f>G11</f>
        <v>9</v>
      </c>
      <c r="G68" s="8" t="str">
        <f>Q13</f>
        <v>ccc90</v>
      </c>
    </row>
    <row r="69" spans="5:7" x14ac:dyDescent="0.3">
      <c r="E69" s="4">
        <f>H11</f>
        <v>3</v>
      </c>
      <c r="G69" s="8" t="str">
        <f>M14</f>
        <v>a100</v>
      </c>
    </row>
    <row r="70" spans="5:7" x14ac:dyDescent="0.3">
      <c r="E70" s="4">
        <f>I11</f>
        <v>2011</v>
      </c>
      <c r="G70" s="8">
        <f>N14</f>
        <v>31</v>
      </c>
    </row>
    <row r="71" spans="5:7" x14ac:dyDescent="0.3">
      <c r="E71" s="4">
        <f>J11</f>
        <v>69</v>
      </c>
      <c r="G71" s="8" t="str">
        <f>O14</f>
        <v>a100</v>
      </c>
    </row>
    <row r="72" spans="5:7" x14ac:dyDescent="0.3">
      <c r="E72" s="4">
        <f>K11</f>
        <v>8</v>
      </c>
      <c r="G72" s="8" t="str">
        <f>P14</f>
        <v>bb100</v>
      </c>
    </row>
    <row r="73" spans="5:7" x14ac:dyDescent="0.3">
      <c r="E73" s="4">
        <f>E12</f>
        <v>12</v>
      </c>
      <c r="G73" s="8" t="str">
        <f>Q14</f>
        <v>ccc100</v>
      </c>
    </row>
    <row r="74" spans="5:7" x14ac:dyDescent="0.3">
      <c r="E74" s="4" t="str">
        <f>F12</f>
        <v>aa3</v>
      </c>
    </row>
    <row r="75" spans="5:7" x14ac:dyDescent="0.3">
      <c r="E75" s="4">
        <f>G12</f>
        <v>6</v>
      </c>
    </row>
    <row r="76" spans="5:7" x14ac:dyDescent="0.3">
      <c r="E76" s="4">
        <f>H12</f>
        <v>2</v>
      </c>
    </row>
    <row r="77" spans="5:7" x14ac:dyDescent="0.3">
      <c r="E77" s="4">
        <f>I12</f>
        <v>2011</v>
      </c>
    </row>
    <row r="78" spans="5:7" x14ac:dyDescent="0.3">
      <c r="E78" s="4">
        <f>J12</f>
        <v>31</v>
      </c>
    </row>
    <row r="79" spans="5:7" x14ac:dyDescent="0.3">
      <c r="E79" s="4">
        <f>K12</f>
        <v>3</v>
      </c>
    </row>
    <row r="80" spans="5:7" x14ac:dyDescent="0.3">
      <c r="E80" s="4">
        <f>E13</f>
        <v>14</v>
      </c>
    </row>
    <row r="81" spans="5:5" x14ac:dyDescent="0.3">
      <c r="E81" s="4" t="str">
        <f>F13</f>
        <v>a40</v>
      </c>
    </row>
    <row r="82" spans="5:5" x14ac:dyDescent="0.3">
      <c r="E82" s="4">
        <f>G13</f>
        <v>31</v>
      </c>
    </row>
    <row r="83" spans="5:5" x14ac:dyDescent="0.3">
      <c r="E83" s="4">
        <f>H13</f>
        <v>7</v>
      </c>
    </row>
    <row r="84" spans="5:5" x14ac:dyDescent="0.3">
      <c r="E84" s="4">
        <f>I13</f>
        <v>2011</v>
      </c>
    </row>
    <row r="85" spans="5:5" x14ac:dyDescent="0.3">
      <c r="E85" s="4">
        <f>J13</f>
        <v>40</v>
      </c>
    </row>
    <row r="86" spans="5:5" x14ac:dyDescent="0.3">
      <c r="E86" s="4">
        <f>K13</f>
        <v>9</v>
      </c>
    </row>
    <row r="87" spans="5:5" x14ac:dyDescent="0.3">
      <c r="E87" s="4">
        <f>E14</f>
        <v>16</v>
      </c>
    </row>
    <row r="88" spans="5:5" x14ac:dyDescent="0.3">
      <c r="E88" s="4" t="str">
        <f>F14</f>
        <v>aa4</v>
      </c>
    </row>
    <row r="89" spans="5:5" x14ac:dyDescent="0.3">
      <c r="E89" s="4">
        <f>G14</f>
        <v>18</v>
      </c>
    </row>
    <row r="90" spans="5:5" x14ac:dyDescent="0.3">
      <c r="E90" s="4">
        <f>H14</f>
        <v>8</v>
      </c>
    </row>
    <row r="91" spans="5:5" x14ac:dyDescent="0.3">
      <c r="E91" s="4">
        <f>I14</f>
        <v>2011</v>
      </c>
    </row>
    <row r="92" spans="5:5" x14ac:dyDescent="0.3">
      <c r="E92" s="4">
        <f>J14</f>
        <v>68</v>
      </c>
    </row>
    <row r="93" spans="5:5" x14ac:dyDescent="0.3">
      <c r="E93" s="4">
        <f>K14</f>
        <v>3</v>
      </c>
    </row>
  </sheetData>
  <mergeCells count="2">
    <mergeCell ref="G3:I3"/>
    <mergeCell ref="L27:N27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K40"/>
  <sheetViews>
    <sheetView workbookViewId="0">
      <selection activeCell="G6" sqref="G6:I17"/>
    </sheetView>
  </sheetViews>
  <sheetFormatPr baseColWidth="10" defaultRowHeight="14.4" x14ac:dyDescent="0.3"/>
  <cols>
    <col min="5" max="5" width="20.44140625" bestFit="1" customWidth="1"/>
    <col min="6" max="6" width="24.109375" bestFit="1" customWidth="1"/>
    <col min="10" max="10" width="29.33203125" bestFit="1" customWidth="1"/>
    <col min="11" max="11" width="32.6640625" bestFit="1" customWidth="1"/>
  </cols>
  <sheetData>
    <row r="5" spans="4:11" x14ac:dyDescent="0.3">
      <c r="E5" s="6" t="s">
        <v>26</v>
      </c>
    </row>
    <row r="6" spans="4:11" x14ac:dyDescent="0.3">
      <c r="E6" s="1"/>
      <c r="F6" s="1"/>
      <c r="G6" s="16" t="s">
        <v>5</v>
      </c>
      <c r="H6" s="17"/>
      <c r="I6" s="17"/>
      <c r="J6" s="1"/>
      <c r="K6" s="1"/>
    </row>
    <row r="7" spans="4:11" x14ac:dyDescent="0.3">
      <c r="D7" s="5" t="s">
        <v>0</v>
      </c>
      <c r="E7" s="3" t="s">
        <v>3</v>
      </c>
      <c r="F7" s="3" t="s">
        <v>4</v>
      </c>
      <c r="G7" s="3" t="s">
        <v>8</v>
      </c>
      <c r="H7" s="3" t="s">
        <v>9</v>
      </c>
      <c r="I7" s="3" t="s">
        <v>10</v>
      </c>
      <c r="J7" s="3" t="s">
        <v>6</v>
      </c>
      <c r="K7" s="3" t="s">
        <v>7</v>
      </c>
    </row>
    <row r="8" spans="4:11" x14ac:dyDescent="0.3">
      <c r="D8">
        <v>0</v>
      </c>
      <c r="E8" s="4">
        <f>Archivo!E5</f>
        <v>18</v>
      </c>
      <c r="F8" s="4" t="str">
        <f>Archivo!F5</f>
        <v>aa5</v>
      </c>
      <c r="G8" s="4">
        <f>Archivo!G5</f>
        <v>29</v>
      </c>
      <c r="H8" s="4">
        <f>Archivo!H5</f>
        <v>5</v>
      </c>
      <c r="I8" s="4">
        <f>Archivo!I5</f>
        <v>2011</v>
      </c>
      <c r="J8" s="4">
        <f>Archivo!J5</f>
        <v>62</v>
      </c>
      <c r="K8" s="4">
        <f>Archivo!K5</f>
        <v>9</v>
      </c>
    </row>
    <row r="9" spans="4:11" x14ac:dyDescent="0.3">
      <c r="D9">
        <v>1</v>
      </c>
      <c r="E9" s="4">
        <f>Archivo!E6</f>
        <v>20</v>
      </c>
      <c r="F9" s="4" t="str">
        <f>Archivo!F6</f>
        <v>a50</v>
      </c>
      <c r="G9" s="4">
        <f>Archivo!G6</f>
        <v>9</v>
      </c>
      <c r="H9" s="4">
        <f>Archivo!H6</f>
        <v>7</v>
      </c>
      <c r="I9" s="4">
        <f>Archivo!I6</f>
        <v>2011</v>
      </c>
      <c r="J9" s="4">
        <f>Archivo!J6</f>
        <v>15</v>
      </c>
      <c r="K9" s="4">
        <f>Archivo!K6</f>
        <v>9</v>
      </c>
    </row>
    <row r="10" spans="4:11" x14ac:dyDescent="0.3">
      <c r="D10">
        <v>2</v>
      </c>
      <c r="E10" s="4">
        <f>Archivo!E7</f>
        <v>2</v>
      </c>
      <c r="F10" s="4" t="str">
        <f>Archivo!F7</f>
        <v>a10</v>
      </c>
      <c r="G10" s="4">
        <f>Archivo!G7</f>
        <v>18</v>
      </c>
      <c r="H10" s="4">
        <f>Archivo!H7</f>
        <v>6</v>
      </c>
      <c r="I10" s="4">
        <f>Archivo!I7</f>
        <v>2011</v>
      </c>
      <c r="J10" s="4">
        <f>Archivo!J7</f>
        <v>8</v>
      </c>
      <c r="K10" s="4">
        <f>Archivo!K7</f>
        <v>9</v>
      </c>
    </row>
    <row r="11" spans="4:11" x14ac:dyDescent="0.3">
      <c r="D11">
        <v>3</v>
      </c>
      <c r="E11" s="4">
        <f>Archivo!E8</f>
        <v>4</v>
      </c>
      <c r="F11" s="4" t="str">
        <f>Archivo!F8</f>
        <v>aa1</v>
      </c>
      <c r="G11" s="4">
        <f>Archivo!G8</f>
        <v>19</v>
      </c>
      <c r="H11" s="4">
        <f>Archivo!H8</f>
        <v>5</v>
      </c>
      <c r="I11" s="4">
        <f>Archivo!I8</f>
        <v>2011</v>
      </c>
      <c r="J11" s="4">
        <f>Archivo!J8</f>
        <v>63</v>
      </c>
      <c r="K11" s="4">
        <f>Archivo!K8</f>
        <v>3</v>
      </c>
    </row>
    <row r="12" spans="4:11" x14ac:dyDescent="0.3">
      <c r="D12">
        <v>4</v>
      </c>
      <c r="E12" s="4">
        <f>Archivo!E9</f>
        <v>6</v>
      </c>
      <c r="F12" s="4" t="str">
        <f>Archivo!F9</f>
        <v>a20</v>
      </c>
      <c r="G12" s="4">
        <f>Archivo!G9</f>
        <v>28</v>
      </c>
      <c r="H12" s="4">
        <f>Archivo!H9</f>
        <v>12</v>
      </c>
      <c r="I12" s="4">
        <f>Archivo!I9</f>
        <v>2011</v>
      </c>
      <c r="J12" s="4">
        <f>Archivo!J9</f>
        <v>21</v>
      </c>
      <c r="K12" s="4">
        <f>Archivo!K9</f>
        <v>2</v>
      </c>
    </row>
    <row r="13" spans="4:11" x14ac:dyDescent="0.3">
      <c r="D13">
        <v>5</v>
      </c>
      <c r="E13" s="4">
        <f>Archivo!E10</f>
        <v>8</v>
      </c>
      <c r="F13" s="4" t="str">
        <f>Archivo!F10</f>
        <v>aa2</v>
      </c>
      <c r="G13" s="4">
        <f>Archivo!G10</f>
        <v>31</v>
      </c>
      <c r="H13" s="4">
        <f>Archivo!H10</f>
        <v>10</v>
      </c>
      <c r="I13" s="4">
        <f>Archivo!I10</f>
        <v>2011</v>
      </c>
      <c r="J13" s="4">
        <f>Archivo!J10</f>
        <v>28</v>
      </c>
      <c r="K13" s="4">
        <f>Archivo!K10</f>
        <v>1</v>
      </c>
    </row>
    <row r="14" spans="4:11" x14ac:dyDescent="0.3">
      <c r="D14">
        <v>6</v>
      </c>
      <c r="E14" s="4">
        <f>Archivo!E11</f>
        <v>10</v>
      </c>
      <c r="F14" s="4" t="str">
        <f>Archivo!F11</f>
        <v>a30</v>
      </c>
      <c r="G14" s="4">
        <f>Archivo!G11</f>
        <v>9</v>
      </c>
      <c r="H14" s="4">
        <f>Archivo!H11</f>
        <v>3</v>
      </c>
      <c r="I14" s="4">
        <f>Archivo!I11</f>
        <v>2011</v>
      </c>
      <c r="J14" s="4">
        <f>Archivo!J11</f>
        <v>69</v>
      </c>
      <c r="K14" s="4">
        <f>Archivo!K11</f>
        <v>8</v>
      </c>
    </row>
    <row r="15" spans="4:11" x14ac:dyDescent="0.3">
      <c r="D15">
        <v>7</v>
      </c>
      <c r="E15" s="4">
        <f>Archivo!E12</f>
        <v>12</v>
      </c>
      <c r="F15" s="4" t="str">
        <f>Archivo!F12</f>
        <v>aa3</v>
      </c>
      <c r="G15" s="4">
        <f>Archivo!G12</f>
        <v>6</v>
      </c>
      <c r="H15" s="4">
        <f>Archivo!H12</f>
        <v>2</v>
      </c>
      <c r="I15" s="4">
        <f>Archivo!I12</f>
        <v>2011</v>
      </c>
      <c r="J15" s="4">
        <f>Archivo!J12</f>
        <v>31</v>
      </c>
      <c r="K15" s="4">
        <f>Archivo!K12</f>
        <v>3</v>
      </c>
    </row>
    <row r="16" spans="4:11" x14ac:dyDescent="0.3">
      <c r="D16">
        <v>8</v>
      </c>
      <c r="E16" s="4">
        <f>Archivo!E13</f>
        <v>14</v>
      </c>
      <c r="F16" s="4" t="str">
        <f>Archivo!F13</f>
        <v>a40</v>
      </c>
      <c r="G16" s="4">
        <f>Archivo!G13</f>
        <v>31</v>
      </c>
      <c r="H16" s="4">
        <f>Archivo!H13</f>
        <v>7</v>
      </c>
      <c r="I16" s="4">
        <f>Archivo!I13</f>
        <v>2011</v>
      </c>
      <c r="J16" s="4">
        <f>Archivo!J13</f>
        <v>40</v>
      </c>
      <c r="K16" s="4">
        <f>Archivo!K13</f>
        <v>9</v>
      </c>
    </row>
    <row r="17" spans="4:11" x14ac:dyDescent="0.3">
      <c r="D17">
        <v>9</v>
      </c>
      <c r="E17" s="4">
        <f>Archivo!E14</f>
        <v>16</v>
      </c>
      <c r="F17" s="4" t="str">
        <f>Archivo!F14</f>
        <v>aa4</v>
      </c>
      <c r="G17" s="4">
        <f>Archivo!G14</f>
        <v>18</v>
      </c>
      <c r="H17" s="4">
        <f>Archivo!H14</f>
        <v>8</v>
      </c>
      <c r="I17" s="4">
        <f>Archivo!I14</f>
        <v>2011</v>
      </c>
      <c r="J17" s="4">
        <f>Archivo!J14</f>
        <v>68</v>
      </c>
      <c r="K17" s="4">
        <f>Archivo!K14</f>
        <v>3</v>
      </c>
    </row>
    <row r="20" spans="4:11" x14ac:dyDescent="0.3">
      <c r="F20" s="3" t="s">
        <v>3</v>
      </c>
      <c r="G20" s="3" t="s">
        <v>78</v>
      </c>
      <c r="H20" s="2" t="s">
        <v>0</v>
      </c>
      <c r="J20" s="5" t="s">
        <v>79</v>
      </c>
      <c r="K20" s="2">
        <f>MAX(G21:G40)</f>
        <v>69</v>
      </c>
    </row>
    <row r="21" spans="4:11" x14ac:dyDescent="0.3">
      <c r="F21" s="4">
        <v>1</v>
      </c>
      <c r="G21" s="4">
        <f>SUMIFS($J$8:$J$17,$I$8:$I$17,2011,$E$8:$E$17,F21)</f>
        <v>0</v>
      </c>
      <c r="H21" s="2">
        <v>1</v>
      </c>
      <c r="J21" s="5" t="s">
        <v>80</v>
      </c>
      <c r="K21" s="2">
        <f>VLOOKUP(K20,G21:H40,2,FALSE)</f>
        <v>10</v>
      </c>
    </row>
    <row r="22" spans="4:11" x14ac:dyDescent="0.3">
      <c r="F22" s="4">
        <v>2</v>
      </c>
      <c r="G22" s="4">
        <f>SUMIFS($J$8:$J$17,$I$8:$I$17,2011,$E$8:$E$17,F22)</f>
        <v>8</v>
      </c>
      <c r="H22" s="2">
        <v>2</v>
      </c>
    </row>
    <row r="23" spans="4:11" x14ac:dyDescent="0.3">
      <c r="F23" s="4">
        <v>3</v>
      </c>
      <c r="G23" s="4">
        <f t="shared" ref="G23:G40" si="0">SUMIFS($J$8:$J$17,$I$8:$I$17,2011,$E$8:$E$17,F23)</f>
        <v>0</v>
      </c>
      <c r="H23" s="2">
        <v>3</v>
      </c>
    </row>
    <row r="24" spans="4:11" x14ac:dyDescent="0.3">
      <c r="F24" s="4">
        <v>4</v>
      </c>
      <c r="G24" s="4">
        <f t="shared" si="0"/>
        <v>63</v>
      </c>
      <c r="H24" s="2">
        <v>4</v>
      </c>
    </row>
    <row r="25" spans="4:11" x14ac:dyDescent="0.3">
      <c r="F25" s="4">
        <v>5</v>
      </c>
      <c r="G25" s="4">
        <f t="shared" si="0"/>
        <v>0</v>
      </c>
      <c r="H25" s="2">
        <v>5</v>
      </c>
    </row>
    <row r="26" spans="4:11" x14ac:dyDescent="0.3">
      <c r="F26" s="4">
        <v>6</v>
      </c>
      <c r="G26" s="4">
        <f t="shared" si="0"/>
        <v>21</v>
      </c>
      <c r="H26" s="2">
        <v>6</v>
      </c>
    </row>
    <row r="27" spans="4:11" x14ac:dyDescent="0.3">
      <c r="F27" s="4">
        <v>7</v>
      </c>
      <c r="G27" s="4">
        <f t="shared" si="0"/>
        <v>0</v>
      </c>
      <c r="H27" s="2">
        <v>7</v>
      </c>
    </row>
    <row r="28" spans="4:11" x14ac:dyDescent="0.3">
      <c r="F28" s="4">
        <v>8</v>
      </c>
      <c r="G28" s="4">
        <f t="shared" si="0"/>
        <v>28</v>
      </c>
      <c r="H28" s="2">
        <v>8</v>
      </c>
    </row>
    <row r="29" spans="4:11" x14ac:dyDescent="0.3">
      <c r="F29" s="4">
        <v>9</v>
      </c>
      <c r="G29" s="4">
        <f t="shared" si="0"/>
        <v>0</v>
      </c>
      <c r="H29" s="2">
        <v>9</v>
      </c>
    </row>
    <row r="30" spans="4:11" x14ac:dyDescent="0.3">
      <c r="F30" s="4">
        <v>10</v>
      </c>
      <c r="G30" s="4">
        <f t="shared" si="0"/>
        <v>69</v>
      </c>
      <c r="H30" s="2">
        <v>10</v>
      </c>
    </row>
    <row r="31" spans="4:11" x14ac:dyDescent="0.3">
      <c r="F31" s="4">
        <v>11</v>
      </c>
      <c r="G31" s="4">
        <f t="shared" si="0"/>
        <v>0</v>
      </c>
      <c r="H31" s="2">
        <v>11</v>
      </c>
    </row>
    <row r="32" spans="4:11" x14ac:dyDescent="0.3">
      <c r="F32" s="4">
        <v>12</v>
      </c>
      <c r="G32" s="4">
        <f t="shared" si="0"/>
        <v>31</v>
      </c>
      <c r="H32" s="2">
        <v>12</v>
      </c>
    </row>
    <row r="33" spans="6:8" x14ac:dyDescent="0.3">
      <c r="F33" s="4">
        <v>13</v>
      </c>
      <c r="G33" s="4">
        <f t="shared" si="0"/>
        <v>0</v>
      </c>
      <c r="H33" s="2">
        <v>13</v>
      </c>
    </row>
    <row r="34" spans="6:8" x14ac:dyDescent="0.3">
      <c r="F34" s="4">
        <v>14</v>
      </c>
      <c r="G34" s="4">
        <f t="shared" si="0"/>
        <v>40</v>
      </c>
      <c r="H34" s="2">
        <v>14</v>
      </c>
    </row>
    <row r="35" spans="6:8" x14ac:dyDescent="0.3">
      <c r="F35" s="4">
        <v>15</v>
      </c>
      <c r="G35" s="4">
        <f t="shared" si="0"/>
        <v>0</v>
      </c>
      <c r="H35" s="2">
        <v>15</v>
      </c>
    </row>
    <row r="36" spans="6:8" x14ac:dyDescent="0.3">
      <c r="F36" s="4">
        <v>16</v>
      </c>
      <c r="G36" s="4">
        <f t="shared" si="0"/>
        <v>68</v>
      </c>
      <c r="H36" s="2">
        <v>16</v>
      </c>
    </row>
    <row r="37" spans="6:8" x14ac:dyDescent="0.3">
      <c r="F37" s="4">
        <v>17</v>
      </c>
      <c r="G37" s="4">
        <f t="shared" si="0"/>
        <v>0</v>
      </c>
      <c r="H37" s="2">
        <v>17</v>
      </c>
    </row>
    <row r="38" spans="6:8" x14ac:dyDescent="0.3">
      <c r="F38" s="4">
        <v>18</v>
      </c>
      <c r="G38" s="4">
        <f t="shared" si="0"/>
        <v>62</v>
      </c>
      <c r="H38" s="2">
        <v>18</v>
      </c>
    </row>
    <row r="39" spans="6:8" x14ac:dyDescent="0.3">
      <c r="F39" s="4">
        <v>19</v>
      </c>
      <c r="G39" s="4">
        <f t="shared" si="0"/>
        <v>0</v>
      </c>
      <c r="H39" s="2">
        <v>19</v>
      </c>
    </row>
    <row r="40" spans="6:8" x14ac:dyDescent="0.3">
      <c r="F40" s="4">
        <v>20</v>
      </c>
      <c r="G40" s="4">
        <f t="shared" si="0"/>
        <v>15</v>
      </c>
      <c r="H40" s="2">
        <v>20</v>
      </c>
    </row>
  </sheetData>
  <mergeCells count="1">
    <mergeCell ref="G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R41"/>
  <sheetViews>
    <sheetView topLeftCell="D19" workbookViewId="0">
      <selection activeCell="K38" sqref="K38"/>
    </sheetView>
  </sheetViews>
  <sheetFormatPr baseColWidth="10" defaultRowHeight="14.4" x14ac:dyDescent="0.3"/>
  <cols>
    <col min="6" max="6" width="20.44140625" bestFit="1" customWidth="1"/>
    <col min="7" max="7" width="24.109375" bestFit="1" customWidth="1"/>
    <col min="11" max="11" width="29.33203125" bestFit="1" customWidth="1"/>
    <col min="12" max="12" width="32.6640625" bestFit="1" customWidth="1"/>
    <col min="14" max="14" width="24.109375" bestFit="1" customWidth="1"/>
    <col min="15" max="15" width="23.33203125" bestFit="1" customWidth="1"/>
    <col min="16" max="16" width="23.44140625" bestFit="1" customWidth="1"/>
    <col min="17" max="17" width="15.5546875" bestFit="1" customWidth="1"/>
    <col min="18" max="18" width="16.77734375" bestFit="1" customWidth="1"/>
  </cols>
  <sheetData>
    <row r="4" spans="5:18" x14ac:dyDescent="0.3">
      <c r="F4" s="6" t="s">
        <v>26</v>
      </c>
      <c r="N4" s="6" t="s">
        <v>32</v>
      </c>
    </row>
    <row r="5" spans="5:18" x14ac:dyDescent="0.3">
      <c r="F5" s="1"/>
      <c r="G5" s="1"/>
      <c r="H5" s="16" t="s">
        <v>5</v>
      </c>
      <c r="I5" s="17"/>
      <c r="J5" s="17"/>
      <c r="K5" s="1"/>
      <c r="L5" s="1"/>
    </row>
    <row r="6" spans="5:18" x14ac:dyDescent="0.3">
      <c r="E6" s="5" t="s">
        <v>0</v>
      </c>
      <c r="F6" s="3" t="s">
        <v>3</v>
      </c>
      <c r="G6" s="3" t="s">
        <v>4</v>
      </c>
      <c r="H6" s="3" t="s">
        <v>8</v>
      </c>
      <c r="I6" s="3" t="s">
        <v>9</v>
      </c>
      <c r="J6" s="3" t="s">
        <v>10</v>
      </c>
      <c r="K6" s="3" t="s">
        <v>6</v>
      </c>
      <c r="L6" s="3" t="s">
        <v>7</v>
      </c>
      <c r="M6" s="5" t="s">
        <v>0</v>
      </c>
      <c r="N6" s="7" t="s">
        <v>21</v>
      </c>
      <c r="O6" s="7" t="s">
        <v>22</v>
      </c>
      <c r="P6" s="7" t="s">
        <v>23</v>
      </c>
      <c r="Q6" s="7" t="s">
        <v>24</v>
      </c>
      <c r="R6" s="7" t="s">
        <v>25</v>
      </c>
    </row>
    <row r="7" spans="5:18" x14ac:dyDescent="0.3">
      <c r="E7">
        <v>0</v>
      </c>
      <c r="F7" s="4" t="str">
        <f>IF(G7&lt;&gt;"",Archivo!E5,"")</f>
        <v/>
      </c>
      <c r="G7" s="8" t="str">
        <f>IF(ISNUMBER(MATCH(Archivo!F5,$N$7:$N$16,0)),Archivo!F5,"")</f>
        <v/>
      </c>
      <c r="H7" s="4" t="str">
        <f>IF(G7&lt;&gt;"",Archivo!G5,"")</f>
        <v/>
      </c>
      <c r="I7" s="4" t="str">
        <f>IF(H7&lt;&gt;"",Archivo!H5,"")</f>
        <v/>
      </c>
      <c r="J7" s="4" t="str">
        <f>IF(I7&lt;&gt;"",Archivo!I5,"")</f>
        <v/>
      </c>
      <c r="K7" s="4" t="str">
        <f>IF(J7&lt;&gt;"",Archivo!J5,"")</f>
        <v/>
      </c>
      <c r="L7" s="4" t="str">
        <f>IF(K7&lt;&gt;"",Archivo!K5,"")</f>
        <v/>
      </c>
      <c r="M7">
        <f>Archivo!L5</f>
        <v>0</v>
      </c>
      <c r="N7" s="8" t="str">
        <f>Archivo!M5</f>
        <v>a10</v>
      </c>
      <c r="O7" s="8">
        <f>Archivo!N5</f>
        <v>58</v>
      </c>
      <c r="P7" s="8" t="str">
        <f>Archivo!O5</f>
        <v>a10</v>
      </c>
      <c r="Q7" s="8" t="str">
        <f>Archivo!P5</f>
        <v>bb10</v>
      </c>
      <c r="R7" s="8" t="str">
        <f>Archivo!Q5</f>
        <v>ccc10</v>
      </c>
    </row>
    <row r="8" spans="5:18" x14ac:dyDescent="0.3">
      <c r="E8">
        <v>1</v>
      </c>
      <c r="F8" s="4">
        <f>IF(G8&lt;&gt;"",Archivo!E6,"")</f>
        <v>20</v>
      </c>
      <c r="G8" s="4" t="str">
        <f>IF(ISNUMBER(MATCH(Archivo!F6,$N$7:$N$16,0)),Archivo!F6,"")</f>
        <v>a50</v>
      </c>
      <c r="H8" s="4">
        <f>IF(G8&lt;&gt;"",Archivo!G6,"")</f>
        <v>9</v>
      </c>
      <c r="I8" s="4">
        <f>IF(H8&lt;&gt;"",Archivo!H6,"")</f>
        <v>7</v>
      </c>
      <c r="J8" s="4">
        <f>IF(I8&lt;&gt;"",Archivo!I6,"")</f>
        <v>2011</v>
      </c>
      <c r="K8" s="4">
        <f>IF(J8&lt;&gt;"",Archivo!J6,"")</f>
        <v>15</v>
      </c>
      <c r="L8" s="4">
        <f>IF(K8&lt;&gt;"",Archivo!K6,"")</f>
        <v>9</v>
      </c>
      <c r="M8">
        <f>Archivo!L6</f>
        <v>1</v>
      </c>
      <c r="N8" s="8" t="str">
        <f>Archivo!M6</f>
        <v>a20</v>
      </c>
      <c r="O8" s="8">
        <f>Archivo!N6</f>
        <v>40</v>
      </c>
      <c r="P8" s="8" t="str">
        <f>Archivo!O6</f>
        <v>a20</v>
      </c>
      <c r="Q8" s="8" t="str">
        <f>Archivo!P6</f>
        <v>bb20</v>
      </c>
      <c r="R8" s="8" t="str">
        <f>Archivo!Q6</f>
        <v>ccc20</v>
      </c>
    </row>
    <row r="9" spans="5:18" x14ac:dyDescent="0.3">
      <c r="E9">
        <v>2</v>
      </c>
      <c r="F9" s="4">
        <f>IF(G9&lt;&gt;"",Archivo!E7,"")</f>
        <v>2</v>
      </c>
      <c r="G9" s="8" t="str">
        <f>IF(ISNUMBER(MATCH(Archivo!F7,$N$7:$N$16,0)),Archivo!F7,"")</f>
        <v>a10</v>
      </c>
      <c r="H9" s="4">
        <f>IF(G9&lt;&gt;"",Archivo!G7,"")</f>
        <v>18</v>
      </c>
      <c r="I9" s="4">
        <f>IF(H9&lt;&gt;"",Archivo!H7,"")</f>
        <v>6</v>
      </c>
      <c r="J9" s="4">
        <f>IF(I9&lt;&gt;"",Archivo!I7,"")</f>
        <v>2011</v>
      </c>
      <c r="K9" s="4">
        <f>IF(J9&lt;&gt;"",Archivo!J7,"")</f>
        <v>8</v>
      </c>
      <c r="L9" s="4">
        <f>IF(K9&lt;&gt;"",Archivo!K7,"")</f>
        <v>9</v>
      </c>
      <c r="M9">
        <f>Archivo!L7</f>
        <v>2</v>
      </c>
      <c r="N9" s="8" t="str">
        <f>Archivo!M7</f>
        <v>a30</v>
      </c>
      <c r="O9" s="8">
        <f>Archivo!N7</f>
        <v>56</v>
      </c>
      <c r="P9" s="8" t="str">
        <f>Archivo!O7</f>
        <v>a30</v>
      </c>
      <c r="Q9" s="8" t="str">
        <f>Archivo!P7</f>
        <v>bb30</v>
      </c>
      <c r="R9" s="8" t="str">
        <f>Archivo!Q7</f>
        <v>ccc30</v>
      </c>
    </row>
    <row r="10" spans="5:18" x14ac:dyDescent="0.3">
      <c r="E10">
        <v>3</v>
      </c>
      <c r="F10" s="4" t="str">
        <f>IF(G10&lt;&gt;"",Archivo!E8,"")</f>
        <v/>
      </c>
      <c r="G10" s="4" t="str">
        <f>IF(ISNUMBER(MATCH(Archivo!F8,$N$7:$N$16,0)),Archivo!F8,"")</f>
        <v/>
      </c>
      <c r="H10" s="4" t="str">
        <f>IF(G10&lt;&gt;"",Archivo!G8,"")</f>
        <v/>
      </c>
      <c r="I10" s="4" t="str">
        <f>IF(H10&lt;&gt;"",Archivo!H8,"")</f>
        <v/>
      </c>
      <c r="J10" s="4" t="str">
        <f>IF(I10&lt;&gt;"",Archivo!I8,"")</f>
        <v/>
      </c>
      <c r="K10" s="4" t="str">
        <f>IF(J10&lt;&gt;"",Archivo!J8,"")</f>
        <v/>
      </c>
      <c r="L10" s="4" t="str">
        <f>IF(K10&lt;&gt;"",Archivo!K8,"")</f>
        <v/>
      </c>
      <c r="M10">
        <f>Archivo!L8</f>
        <v>3</v>
      </c>
      <c r="N10" s="8" t="str">
        <f>Archivo!M8</f>
        <v>a40</v>
      </c>
      <c r="O10" s="8">
        <f>Archivo!N8</f>
        <v>31</v>
      </c>
      <c r="P10" s="8" t="str">
        <f>Archivo!O8</f>
        <v>a40</v>
      </c>
      <c r="Q10" s="8" t="str">
        <f>Archivo!P8</f>
        <v>bb40</v>
      </c>
      <c r="R10" s="8" t="str">
        <f>Archivo!Q8</f>
        <v>ccc40</v>
      </c>
    </row>
    <row r="11" spans="5:18" x14ac:dyDescent="0.3">
      <c r="E11">
        <v>4</v>
      </c>
      <c r="F11" s="4">
        <f>IF(G11&lt;&gt;"",Archivo!E9,"")</f>
        <v>6</v>
      </c>
      <c r="G11" s="8" t="str">
        <f>IF(ISNUMBER(MATCH(Archivo!F9,$N$7:$N$16,0)),Archivo!F9,"")</f>
        <v>a20</v>
      </c>
      <c r="H11" s="4">
        <f>IF(G11&lt;&gt;"",Archivo!G9,"")</f>
        <v>28</v>
      </c>
      <c r="I11" s="4">
        <f>IF(H11&lt;&gt;"",Archivo!H9,"")</f>
        <v>12</v>
      </c>
      <c r="J11" s="4">
        <f>IF(I11&lt;&gt;"",Archivo!I9,"")</f>
        <v>2011</v>
      </c>
      <c r="K11" s="4">
        <f>IF(J11&lt;&gt;"",Archivo!J9,"")</f>
        <v>21</v>
      </c>
      <c r="L11" s="4">
        <f>IF(K11&lt;&gt;"",Archivo!K9,"")</f>
        <v>2</v>
      </c>
      <c r="M11">
        <f>Archivo!L9</f>
        <v>4</v>
      </c>
      <c r="N11" s="8" t="str">
        <f>Archivo!M9</f>
        <v>a50</v>
      </c>
      <c r="O11" s="8">
        <f>Archivo!N9</f>
        <v>37</v>
      </c>
      <c r="P11" s="8" t="str">
        <f>Archivo!O9</f>
        <v>a50</v>
      </c>
      <c r="Q11" s="8" t="str">
        <f>Archivo!P9</f>
        <v>bb50</v>
      </c>
      <c r="R11" s="8" t="str">
        <f>Archivo!Q9</f>
        <v>ccc50</v>
      </c>
    </row>
    <row r="12" spans="5:18" x14ac:dyDescent="0.3">
      <c r="E12">
        <v>5</v>
      </c>
      <c r="F12" s="4" t="str">
        <f>IF(G12&lt;&gt;"",Archivo!E10,"")</f>
        <v/>
      </c>
      <c r="G12" s="4" t="str">
        <f>IF(ISNUMBER(MATCH(Archivo!F10,$N$7:$N$16,0)),Archivo!F10,"")</f>
        <v/>
      </c>
      <c r="H12" s="4" t="str">
        <f>IF(G12&lt;&gt;"",Archivo!G10,"")</f>
        <v/>
      </c>
      <c r="I12" s="4" t="str">
        <f>IF(H12&lt;&gt;"",Archivo!H10,"")</f>
        <v/>
      </c>
      <c r="J12" s="4" t="str">
        <f>IF(I12&lt;&gt;"",Archivo!I10,"")</f>
        <v/>
      </c>
      <c r="K12" s="4" t="str">
        <f>IF(J12&lt;&gt;"",Archivo!J10,"")</f>
        <v/>
      </c>
      <c r="L12" s="4" t="str">
        <f>IF(K12&lt;&gt;"",Archivo!K10,"")</f>
        <v/>
      </c>
      <c r="M12">
        <f>Archivo!L10</f>
        <v>5</v>
      </c>
      <c r="N12" s="8" t="str">
        <f>Archivo!M10</f>
        <v>a60</v>
      </c>
      <c r="O12" s="8">
        <f>Archivo!N10</f>
        <v>66</v>
      </c>
      <c r="P12" s="8" t="str">
        <f>Archivo!O10</f>
        <v>a60</v>
      </c>
      <c r="Q12" s="8" t="str">
        <f>Archivo!P10</f>
        <v>bb60</v>
      </c>
      <c r="R12" s="8" t="str">
        <f>Archivo!Q10</f>
        <v>ccc60</v>
      </c>
    </row>
    <row r="13" spans="5:18" x14ac:dyDescent="0.3">
      <c r="E13">
        <v>6</v>
      </c>
      <c r="F13" s="4">
        <f>IF(G13&lt;&gt;"",Archivo!E11,"")</f>
        <v>10</v>
      </c>
      <c r="G13" s="8" t="str">
        <f>IF(ISNUMBER(MATCH(Archivo!F11,$N$7:$N$16,0)),Archivo!F11,"")</f>
        <v>a30</v>
      </c>
      <c r="H13" s="4">
        <f>IF(G13&lt;&gt;"",Archivo!G11,"")</f>
        <v>9</v>
      </c>
      <c r="I13" s="4">
        <f>IF(H13&lt;&gt;"",Archivo!H11,"")</f>
        <v>3</v>
      </c>
      <c r="J13" s="4">
        <f>IF(I13&lt;&gt;"",Archivo!I11,"")</f>
        <v>2011</v>
      </c>
      <c r="K13" s="4">
        <f>IF(J13&lt;&gt;"",Archivo!J11,"")</f>
        <v>69</v>
      </c>
      <c r="L13" s="4">
        <f>IF(K13&lt;&gt;"",Archivo!K11,"")</f>
        <v>8</v>
      </c>
      <c r="M13">
        <f>Archivo!L11</f>
        <v>6</v>
      </c>
      <c r="N13" s="8" t="str">
        <f>Archivo!M11</f>
        <v>a70</v>
      </c>
      <c r="O13" s="8">
        <f>Archivo!N11</f>
        <v>35</v>
      </c>
      <c r="P13" s="8" t="str">
        <f>Archivo!O11</f>
        <v>a70</v>
      </c>
      <c r="Q13" s="8" t="str">
        <f>Archivo!P11</f>
        <v>bb70</v>
      </c>
      <c r="R13" s="8" t="str">
        <f>Archivo!Q11</f>
        <v>ccc70</v>
      </c>
    </row>
    <row r="14" spans="5:18" x14ac:dyDescent="0.3">
      <c r="E14">
        <v>7</v>
      </c>
      <c r="F14" s="4" t="str">
        <f>IF(G14&lt;&gt;"",Archivo!E12,"")</f>
        <v/>
      </c>
      <c r="G14" s="4" t="str">
        <f>IF(ISNUMBER(MATCH(Archivo!F12,$N$7:$N$16,0)),Archivo!F12,"")</f>
        <v/>
      </c>
      <c r="H14" s="4" t="str">
        <f>IF(G14&lt;&gt;"",Archivo!G12,"")</f>
        <v/>
      </c>
      <c r="I14" s="4" t="str">
        <f>IF(H14&lt;&gt;"",Archivo!H12,"")</f>
        <v/>
      </c>
      <c r="J14" s="4" t="str">
        <f>IF(I14&lt;&gt;"",Archivo!I12,"")</f>
        <v/>
      </c>
      <c r="K14" s="4" t="str">
        <f>IF(J14&lt;&gt;"",Archivo!J12,"")</f>
        <v/>
      </c>
      <c r="L14" s="4" t="str">
        <f>IF(K14&lt;&gt;"",Archivo!K12,"")</f>
        <v/>
      </c>
      <c r="M14">
        <f>Archivo!L12</f>
        <v>7</v>
      </c>
      <c r="N14" s="8" t="str">
        <f>Archivo!M12</f>
        <v>a80</v>
      </c>
      <c r="O14" s="8">
        <f>Archivo!N12</f>
        <v>32</v>
      </c>
      <c r="P14" s="8" t="str">
        <f>Archivo!O12</f>
        <v>a80</v>
      </c>
      <c r="Q14" s="8" t="str">
        <f>Archivo!P12</f>
        <v>bb80</v>
      </c>
      <c r="R14" s="8" t="str">
        <f>Archivo!Q12</f>
        <v>ccc80</v>
      </c>
    </row>
    <row r="15" spans="5:18" x14ac:dyDescent="0.3">
      <c r="E15">
        <v>8</v>
      </c>
      <c r="F15" s="4">
        <f>IF(G15&lt;&gt;"",Archivo!E13,"")</f>
        <v>14</v>
      </c>
      <c r="G15" s="4" t="str">
        <f>IF(ISNUMBER(MATCH(Archivo!F13,$N$7:$N$16,0)),Archivo!F13,"")</f>
        <v>a40</v>
      </c>
      <c r="H15" s="4">
        <f>IF(G15&lt;&gt;"",Archivo!G13,"")</f>
        <v>31</v>
      </c>
      <c r="I15" s="4">
        <f>IF(H15&lt;&gt;"",Archivo!H13,"")</f>
        <v>7</v>
      </c>
      <c r="J15" s="4">
        <f>IF(I15&lt;&gt;"",Archivo!I13,"")</f>
        <v>2011</v>
      </c>
      <c r="K15" s="4">
        <f>IF(J15&lt;&gt;"",Archivo!J13,"")</f>
        <v>40</v>
      </c>
      <c r="L15" s="4">
        <f>IF(K15&lt;&gt;"",Archivo!K13,"")</f>
        <v>9</v>
      </c>
      <c r="M15">
        <f>Archivo!L13</f>
        <v>8</v>
      </c>
      <c r="N15" s="8" t="str">
        <f>Archivo!M13</f>
        <v>a90</v>
      </c>
      <c r="O15" s="8">
        <f>Archivo!N13</f>
        <v>30</v>
      </c>
      <c r="P15" s="8" t="str">
        <f>Archivo!O13</f>
        <v>a90</v>
      </c>
      <c r="Q15" s="8" t="str">
        <f>Archivo!P13</f>
        <v>bb90</v>
      </c>
      <c r="R15" s="8" t="str">
        <f>Archivo!Q13</f>
        <v>ccc90</v>
      </c>
    </row>
    <row r="16" spans="5:18" x14ac:dyDescent="0.3">
      <c r="E16">
        <v>9</v>
      </c>
      <c r="F16" s="4" t="str">
        <f>IF(G16&lt;&gt;"",Archivo!E14,"")</f>
        <v/>
      </c>
      <c r="G16" s="8" t="str">
        <f>IF(ISNUMBER(MATCH(Archivo!F14,$N$7:$N$16,0)),Archivo!F14,"")</f>
        <v/>
      </c>
      <c r="H16" s="4" t="str">
        <f>IF(G16&lt;&gt;"",Archivo!G14,"")</f>
        <v/>
      </c>
      <c r="I16" s="4" t="str">
        <f>IF(H16&lt;&gt;"",Archivo!H14,"")</f>
        <v/>
      </c>
      <c r="J16" s="4" t="str">
        <f>IF(I16&lt;&gt;"",Archivo!I14,"")</f>
        <v/>
      </c>
      <c r="K16" s="4" t="str">
        <f>IF(J16&lt;&gt;"",Archivo!J14,"")</f>
        <v/>
      </c>
      <c r="L16" s="4" t="str">
        <f>IF(K16&lt;&gt;"",Archivo!K14,"")</f>
        <v/>
      </c>
      <c r="M16">
        <f>Archivo!L14</f>
        <v>9</v>
      </c>
      <c r="N16" s="8" t="str">
        <f>Archivo!M14</f>
        <v>a100</v>
      </c>
      <c r="O16" s="8">
        <f>Archivo!N14</f>
        <v>31</v>
      </c>
      <c r="P16" s="8" t="str">
        <f>Archivo!O14</f>
        <v>a100</v>
      </c>
      <c r="Q16" s="8" t="str">
        <f>Archivo!P14</f>
        <v>bb100</v>
      </c>
      <c r="R16" s="8" t="str">
        <f>Archivo!Q14</f>
        <v>ccc100</v>
      </c>
    </row>
    <row r="21" spans="7:9" x14ac:dyDescent="0.3">
      <c r="G21" s="3" t="s">
        <v>3</v>
      </c>
      <c r="H21" s="3" t="s">
        <v>78</v>
      </c>
      <c r="I21" s="2"/>
    </row>
    <row r="22" spans="7:9" x14ac:dyDescent="0.3">
      <c r="G22" s="4">
        <v>1</v>
      </c>
      <c r="H22" s="4">
        <f>SUMIFS($K$7:$K$16,$J$7:$J$16,2011,$F$7:$F$16,G22)</f>
        <v>0</v>
      </c>
      <c r="I22" s="2"/>
    </row>
    <row r="23" spans="7:9" x14ac:dyDescent="0.3">
      <c r="G23" s="4">
        <v>2</v>
      </c>
      <c r="H23" s="4">
        <f t="shared" ref="H23:H41" si="0">SUMIFS($K$7:$K$16,$J$7:$J$16,2011,$F$7:$F$16,G23)</f>
        <v>8</v>
      </c>
      <c r="I23" s="2"/>
    </row>
    <row r="24" spans="7:9" x14ac:dyDescent="0.3">
      <c r="G24" s="4">
        <v>3</v>
      </c>
      <c r="H24" s="4">
        <f t="shared" si="0"/>
        <v>0</v>
      </c>
      <c r="I24" s="2"/>
    </row>
    <row r="25" spans="7:9" x14ac:dyDescent="0.3">
      <c r="G25" s="4">
        <v>4</v>
      </c>
      <c r="H25" s="4">
        <f t="shared" si="0"/>
        <v>0</v>
      </c>
      <c r="I25" s="2"/>
    </row>
    <row r="26" spans="7:9" x14ac:dyDescent="0.3">
      <c r="G26" s="4">
        <v>5</v>
      </c>
      <c r="H26" s="4">
        <f t="shared" si="0"/>
        <v>0</v>
      </c>
      <c r="I26" s="2"/>
    </row>
    <row r="27" spans="7:9" x14ac:dyDescent="0.3">
      <c r="G27" s="4">
        <v>6</v>
      </c>
      <c r="H27" s="4">
        <f t="shared" si="0"/>
        <v>21</v>
      </c>
      <c r="I27" s="2"/>
    </row>
    <row r="28" spans="7:9" x14ac:dyDescent="0.3">
      <c r="G28" s="4">
        <v>7</v>
      </c>
      <c r="H28" s="4">
        <f t="shared" si="0"/>
        <v>0</v>
      </c>
      <c r="I28" s="2"/>
    </row>
    <row r="29" spans="7:9" x14ac:dyDescent="0.3">
      <c r="G29" s="4">
        <v>8</v>
      </c>
      <c r="H29" s="4">
        <f t="shared" si="0"/>
        <v>0</v>
      </c>
      <c r="I29" s="2"/>
    </row>
    <row r="30" spans="7:9" x14ac:dyDescent="0.3">
      <c r="G30" s="4">
        <v>9</v>
      </c>
      <c r="H30" s="4">
        <f t="shared" si="0"/>
        <v>0</v>
      </c>
      <c r="I30" s="2"/>
    </row>
    <row r="31" spans="7:9" x14ac:dyDescent="0.3">
      <c r="G31" s="4">
        <v>10</v>
      </c>
      <c r="H31" s="4">
        <f t="shared" si="0"/>
        <v>69</v>
      </c>
      <c r="I31" s="2"/>
    </row>
    <row r="32" spans="7:9" x14ac:dyDescent="0.3">
      <c r="G32" s="4">
        <v>11</v>
      </c>
      <c r="H32" s="4">
        <f t="shared" si="0"/>
        <v>0</v>
      </c>
      <c r="I32" s="2"/>
    </row>
    <row r="33" spans="7:9" x14ac:dyDescent="0.3">
      <c r="G33" s="4">
        <v>12</v>
      </c>
      <c r="H33" s="4">
        <f t="shared" si="0"/>
        <v>0</v>
      </c>
      <c r="I33" s="2"/>
    </row>
    <row r="34" spans="7:9" x14ac:dyDescent="0.3">
      <c r="G34" s="4">
        <v>13</v>
      </c>
      <c r="H34" s="4">
        <f t="shared" si="0"/>
        <v>0</v>
      </c>
      <c r="I34" s="2"/>
    </row>
    <row r="35" spans="7:9" x14ac:dyDescent="0.3">
      <c r="G35" s="4">
        <v>14</v>
      </c>
      <c r="H35" s="4">
        <f t="shared" si="0"/>
        <v>40</v>
      </c>
      <c r="I35" s="2"/>
    </row>
    <row r="36" spans="7:9" x14ac:dyDescent="0.3">
      <c r="G36" s="4">
        <v>15</v>
      </c>
      <c r="H36" s="4">
        <f t="shared" si="0"/>
        <v>0</v>
      </c>
      <c r="I36" s="2"/>
    </row>
    <row r="37" spans="7:9" x14ac:dyDescent="0.3">
      <c r="G37" s="4">
        <v>16</v>
      </c>
      <c r="H37" s="4">
        <f t="shared" si="0"/>
        <v>0</v>
      </c>
      <c r="I37" s="2"/>
    </row>
    <row r="38" spans="7:9" x14ac:dyDescent="0.3">
      <c r="G38" s="4">
        <v>17</v>
      </c>
      <c r="H38" s="4">
        <f t="shared" si="0"/>
        <v>0</v>
      </c>
      <c r="I38" s="2"/>
    </row>
    <row r="39" spans="7:9" x14ac:dyDescent="0.3">
      <c r="G39" s="4">
        <v>18</v>
      </c>
      <c r="H39" s="4">
        <f t="shared" si="0"/>
        <v>0</v>
      </c>
      <c r="I39" s="2"/>
    </row>
    <row r="40" spans="7:9" x14ac:dyDescent="0.3">
      <c r="G40" s="4">
        <v>19</v>
      </c>
      <c r="H40" s="4">
        <f t="shared" si="0"/>
        <v>0</v>
      </c>
      <c r="I40" s="2"/>
    </row>
    <row r="41" spans="7:9" x14ac:dyDescent="0.3">
      <c r="G41" s="4">
        <v>20</v>
      </c>
      <c r="H41" s="4">
        <f t="shared" si="0"/>
        <v>15</v>
      </c>
      <c r="I41" s="2"/>
    </row>
  </sheetData>
  <mergeCells count="1"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O35"/>
  <sheetViews>
    <sheetView topLeftCell="C12" workbookViewId="0">
      <selection activeCell="K32" sqref="K32"/>
    </sheetView>
  </sheetViews>
  <sheetFormatPr baseColWidth="10" defaultRowHeight="14.4" x14ac:dyDescent="0.3"/>
  <cols>
    <col min="6" max="6" width="24.109375" bestFit="1" customWidth="1"/>
    <col min="7" max="7" width="32.6640625" bestFit="1" customWidth="1"/>
    <col min="11" max="11" width="32.6640625" bestFit="1" customWidth="1"/>
  </cols>
  <sheetData>
    <row r="4" spans="4:15" x14ac:dyDescent="0.3">
      <c r="E4" s="6" t="s">
        <v>26</v>
      </c>
      <c r="M4" s="6" t="s">
        <v>77</v>
      </c>
    </row>
    <row r="5" spans="4:15" x14ac:dyDescent="0.3">
      <c r="E5" s="1"/>
      <c r="F5" s="1"/>
      <c r="G5" s="16" t="s">
        <v>5</v>
      </c>
      <c r="H5" s="17"/>
      <c r="I5" s="17"/>
      <c r="J5" s="1"/>
      <c r="K5" s="1"/>
    </row>
    <row r="6" spans="4:15" x14ac:dyDescent="0.3">
      <c r="D6" s="5" t="s">
        <v>0</v>
      </c>
      <c r="E6" s="3" t="s">
        <v>3</v>
      </c>
      <c r="F6" s="3" t="s">
        <v>4</v>
      </c>
      <c r="G6" s="3" t="s">
        <v>8</v>
      </c>
      <c r="H6" s="3" t="s">
        <v>9</v>
      </c>
      <c r="I6" s="3" t="s">
        <v>10</v>
      </c>
      <c r="J6" s="3" t="s">
        <v>6</v>
      </c>
      <c r="K6" s="3" t="s">
        <v>7</v>
      </c>
      <c r="L6" s="5" t="s">
        <v>0</v>
      </c>
      <c r="M6" s="10" t="s">
        <v>53</v>
      </c>
      <c r="N6" s="10" t="s">
        <v>54</v>
      </c>
      <c r="O6" s="10" t="s">
        <v>55</v>
      </c>
    </row>
    <row r="7" spans="4:15" x14ac:dyDescent="0.3">
      <c r="D7">
        <v>0</v>
      </c>
      <c r="E7" s="4">
        <f>Archivo!E5</f>
        <v>18</v>
      </c>
      <c r="F7" s="4" t="str">
        <f>Archivo!F5</f>
        <v>aa5</v>
      </c>
      <c r="G7" s="4">
        <f>Archivo!G5</f>
        <v>29</v>
      </c>
      <c r="H7" s="4">
        <f>Archivo!H5</f>
        <v>5</v>
      </c>
      <c r="I7" s="4">
        <f>Archivo!I5</f>
        <v>2011</v>
      </c>
      <c r="J7" s="4">
        <f>Archivo!J5</f>
        <v>62</v>
      </c>
      <c r="K7" s="4">
        <f>IF(ISNUMBER(MATCH(Archivo!K5,$M$7:$M$16,0)),Archivo!K5,"")</f>
        <v>9</v>
      </c>
      <c r="L7">
        <v>0</v>
      </c>
      <c r="M7" s="11">
        <f>IF(L7&lt;&gt;"",Archivo!S5,"")</f>
        <v>1</v>
      </c>
      <c r="N7" s="11" t="str">
        <f>IF(M7&lt;&gt;"",Archivo!T5,"")</f>
        <v>z10</v>
      </c>
      <c r="O7" s="11" t="str">
        <f>IF(N7&lt;&gt;"",Archivo!U5,"")</f>
        <v>x10</v>
      </c>
    </row>
    <row r="8" spans="4:15" x14ac:dyDescent="0.3">
      <c r="D8">
        <v>1</v>
      </c>
      <c r="E8" s="4">
        <f>Archivo!E6</f>
        <v>20</v>
      </c>
      <c r="F8" s="4" t="str">
        <f>Archivo!F6</f>
        <v>a50</v>
      </c>
      <c r="G8" s="4">
        <f>Archivo!G6</f>
        <v>9</v>
      </c>
      <c r="H8" s="4">
        <f>Archivo!H6</f>
        <v>7</v>
      </c>
      <c r="I8" s="4">
        <f>Archivo!I6</f>
        <v>2011</v>
      </c>
      <c r="J8" s="4">
        <f>Archivo!J6</f>
        <v>15</v>
      </c>
      <c r="K8" s="4">
        <f>IF(ISNUMBER(MATCH(Archivo!K6,$M$7:$M$16,0)),Archivo!K6,"")</f>
        <v>9</v>
      </c>
      <c r="L8">
        <v>1</v>
      </c>
      <c r="M8" s="11">
        <f>IF(L8&lt;&gt;"",Archivo!S6,"")</f>
        <v>2</v>
      </c>
      <c r="N8" s="11" t="str">
        <f>IF(M8&lt;&gt;"",Archivo!T6,"")</f>
        <v>z20</v>
      </c>
      <c r="O8" s="11" t="str">
        <f>IF(N8&lt;&gt;"",Archivo!U6,"")</f>
        <v>x20</v>
      </c>
    </row>
    <row r="9" spans="4:15" x14ac:dyDescent="0.3">
      <c r="D9">
        <v>2</v>
      </c>
      <c r="E9" s="4">
        <f>Archivo!E7</f>
        <v>2</v>
      </c>
      <c r="F9" s="4" t="str">
        <f>Archivo!F7</f>
        <v>a10</v>
      </c>
      <c r="G9" s="4">
        <f>Archivo!G7</f>
        <v>18</v>
      </c>
      <c r="H9" s="4">
        <f>Archivo!H7</f>
        <v>6</v>
      </c>
      <c r="I9" s="4">
        <f>Archivo!I7</f>
        <v>2011</v>
      </c>
      <c r="J9" s="4">
        <f>Archivo!J7</f>
        <v>8</v>
      </c>
      <c r="K9" s="4">
        <f>IF(ISNUMBER(MATCH(Archivo!K7,$M$7:$M$16,0)),Archivo!K7,"")</f>
        <v>9</v>
      </c>
      <c r="L9">
        <v>2</v>
      </c>
      <c r="M9" s="11">
        <f>IF(L9&lt;&gt;"",Archivo!S7,"")</f>
        <v>3</v>
      </c>
      <c r="N9" s="11" t="str">
        <f>IF(M9&lt;&gt;"",Archivo!T7,"")</f>
        <v>z30</v>
      </c>
      <c r="O9" s="11" t="str">
        <f>IF(N9&lt;&gt;"",Archivo!U7,"")</f>
        <v>x30</v>
      </c>
    </row>
    <row r="10" spans="4:15" x14ac:dyDescent="0.3">
      <c r="D10">
        <v>3</v>
      </c>
      <c r="E10" s="4">
        <f>Archivo!E8</f>
        <v>4</v>
      </c>
      <c r="F10" s="4" t="str">
        <f>Archivo!F8</f>
        <v>aa1</v>
      </c>
      <c r="G10" s="4">
        <f>Archivo!G8</f>
        <v>19</v>
      </c>
      <c r="H10" s="4">
        <f>Archivo!H8</f>
        <v>5</v>
      </c>
      <c r="I10" s="4">
        <f>Archivo!I8</f>
        <v>2011</v>
      </c>
      <c r="J10" s="4">
        <f>Archivo!J8</f>
        <v>63</v>
      </c>
      <c r="K10" s="4">
        <f>IF(ISNUMBER(MATCH(Archivo!K8,$M$7:$M$16,0)),Archivo!K8,"")</f>
        <v>3</v>
      </c>
      <c r="L10">
        <v>3</v>
      </c>
      <c r="M10" s="11">
        <f>IF(L10&lt;&gt;"",Archivo!S8,"")</f>
        <v>4</v>
      </c>
      <c r="N10" s="11" t="str">
        <f>IF(M10&lt;&gt;"",Archivo!T8,"")</f>
        <v>z40</v>
      </c>
      <c r="O10" s="11" t="str">
        <f>IF(N10&lt;&gt;"",Archivo!U8,"")</f>
        <v>x40</v>
      </c>
    </row>
    <row r="11" spans="4:15" x14ac:dyDescent="0.3">
      <c r="D11">
        <v>4</v>
      </c>
      <c r="E11" s="4">
        <f>Archivo!E9</f>
        <v>6</v>
      </c>
      <c r="F11" s="4" t="str">
        <f>Archivo!F9</f>
        <v>a20</v>
      </c>
      <c r="G11" s="4">
        <f>Archivo!G9</f>
        <v>28</v>
      </c>
      <c r="H11" s="4">
        <f>Archivo!H9</f>
        <v>12</v>
      </c>
      <c r="I11" s="4">
        <f>Archivo!I9</f>
        <v>2011</v>
      </c>
      <c r="J11" s="4">
        <f>Archivo!J9</f>
        <v>21</v>
      </c>
      <c r="K11" s="4">
        <f>IF(ISNUMBER(MATCH(Archivo!K9,$M$7:$M$16,0)),Archivo!K9,"")</f>
        <v>2</v>
      </c>
      <c r="L11">
        <v>4</v>
      </c>
      <c r="M11" s="11">
        <f>IF(L11&lt;&gt;"",Archivo!S9,"")</f>
        <v>5</v>
      </c>
      <c r="N11" s="11" t="str">
        <f>IF(M11&lt;&gt;"",Archivo!T9,"")</f>
        <v>z50</v>
      </c>
      <c r="O11" s="11" t="str">
        <f>IF(N11&lt;&gt;"",Archivo!U9,"")</f>
        <v>x50</v>
      </c>
    </row>
    <row r="12" spans="4:15" x14ac:dyDescent="0.3">
      <c r="D12">
        <v>5</v>
      </c>
      <c r="E12" s="4">
        <f>Archivo!E10</f>
        <v>8</v>
      </c>
      <c r="F12" s="4" t="str">
        <f>Archivo!F10</f>
        <v>aa2</v>
      </c>
      <c r="G12" s="4">
        <f>Archivo!G10</f>
        <v>31</v>
      </c>
      <c r="H12" s="4">
        <f>Archivo!H10</f>
        <v>10</v>
      </c>
      <c r="I12" s="4">
        <f>Archivo!I10</f>
        <v>2011</v>
      </c>
      <c r="J12" s="4">
        <f>Archivo!J10</f>
        <v>28</v>
      </c>
      <c r="K12" s="4">
        <f>IF(ISNUMBER(MATCH(Archivo!K10,$M$7:$M$16,0)),Archivo!K10,"")</f>
        <v>1</v>
      </c>
      <c r="L12">
        <v>5</v>
      </c>
      <c r="M12" s="11">
        <f>IF(L12&lt;&gt;"",Archivo!S10,"")</f>
        <v>6</v>
      </c>
      <c r="N12" s="11" t="str">
        <f>IF(M12&lt;&gt;"",Archivo!T10,"")</f>
        <v>z60</v>
      </c>
      <c r="O12" s="11" t="str">
        <f>IF(N12&lt;&gt;"",Archivo!U10,"")</f>
        <v>x60</v>
      </c>
    </row>
    <row r="13" spans="4:15" x14ac:dyDescent="0.3">
      <c r="D13">
        <v>6</v>
      </c>
      <c r="E13" s="4">
        <f>Archivo!E11</f>
        <v>10</v>
      </c>
      <c r="F13" s="4" t="str">
        <f>Archivo!F11</f>
        <v>a30</v>
      </c>
      <c r="G13" s="4">
        <f>Archivo!G11</f>
        <v>9</v>
      </c>
      <c r="H13" s="4">
        <f>Archivo!H11</f>
        <v>3</v>
      </c>
      <c r="I13" s="4">
        <f>Archivo!I11</f>
        <v>2011</v>
      </c>
      <c r="J13" s="4">
        <f>Archivo!J11</f>
        <v>69</v>
      </c>
      <c r="K13" s="4">
        <f>IF(ISNUMBER(MATCH(Archivo!K11,$M$7:$M$16,0)),Archivo!K11,"")</f>
        <v>8</v>
      </c>
      <c r="L13">
        <v>6</v>
      </c>
      <c r="M13" s="11">
        <f>IF(L13&lt;&gt;"",Archivo!S11,"")</f>
        <v>7</v>
      </c>
      <c r="N13" s="11" t="str">
        <f>IF(M13&lt;&gt;"",Archivo!T11,"")</f>
        <v>z70</v>
      </c>
      <c r="O13" s="11" t="str">
        <f>IF(N13&lt;&gt;"",Archivo!U11,"")</f>
        <v>x70</v>
      </c>
    </row>
    <row r="14" spans="4:15" x14ac:dyDescent="0.3">
      <c r="D14">
        <v>7</v>
      </c>
      <c r="E14" s="4">
        <f>Archivo!E12</f>
        <v>12</v>
      </c>
      <c r="F14" s="4" t="str">
        <f>Archivo!F12</f>
        <v>aa3</v>
      </c>
      <c r="G14" s="4">
        <f>Archivo!G12</f>
        <v>6</v>
      </c>
      <c r="H14" s="4">
        <f>Archivo!H12</f>
        <v>2</v>
      </c>
      <c r="I14" s="4">
        <f>Archivo!I12</f>
        <v>2011</v>
      </c>
      <c r="J14" s="4">
        <f>Archivo!J12</f>
        <v>31</v>
      </c>
      <c r="K14" s="4">
        <f>IF(ISNUMBER(MATCH(Archivo!K12,$M$7:$M$16,0)),Archivo!K12,"")</f>
        <v>3</v>
      </c>
      <c r="L14">
        <v>7</v>
      </c>
      <c r="M14" s="11">
        <f>IF(L14&lt;&gt;"",Archivo!S12,"")</f>
        <v>8</v>
      </c>
      <c r="N14" s="11" t="str">
        <f>IF(M14&lt;&gt;"",Archivo!T12,"")</f>
        <v>z80</v>
      </c>
      <c r="O14" s="11" t="str">
        <f>IF(N14&lt;&gt;"",Archivo!U12,"")</f>
        <v>x80</v>
      </c>
    </row>
    <row r="15" spans="4:15" x14ac:dyDescent="0.3">
      <c r="D15">
        <v>8</v>
      </c>
      <c r="E15" s="4">
        <f>Archivo!E13</f>
        <v>14</v>
      </c>
      <c r="F15" s="4" t="str">
        <f>Archivo!F13</f>
        <v>a40</v>
      </c>
      <c r="G15" s="4">
        <f>Archivo!G13</f>
        <v>31</v>
      </c>
      <c r="H15" s="4">
        <f>Archivo!H13</f>
        <v>7</v>
      </c>
      <c r="I15" s="4">
        <f>Archivo!I13</f>
        <v>2011</v>
      </c>
      <c r="J15" s="4">
        <f>Archivo!J13</f>
        <v>40</v>
      </c>
      <c r="K15" s="4">
        <f>IF(ISNUMBER(MATCH(Archivo!K13,$M$7:$M$16,0)),Archivo!K13,"")</f>
        <v>9</v>
      </c>
      <c r="L15">
        <v>8</v>
      </c>
      <c r="M15" s="11">
        <f>IF(L15&lt;&gt;"",Archivo!S13,"")</f>
        <v>9</v>
      </c>
      <c r="N15" s="11" t="str">
        <f>IF(M15&lt;&gt;"",Archivo!T13,"")</f>
        <v>z90</v>
      </c>
      <c r="O15" s="11" t="str">
        <f>IF(N15&lt;&gt;"",Archivo!U13,"")</f>
        <v>x90</v>
      </c>
    </row>
    <row r="16" spans="4:15" x14ac:dyDescent="0.3">
      <c r="D16">
        <v>9</v>
      </c>
      <c r="E16" s="4">
        <f>Archivo!E14</f>
        <v>16</v>
      </c>
      <c r="F16" s="4" t="str">
        <f>Archivo!F14</f>
        <v>aa4</v>
      </c>
      <c r="G16" s="4">
        <f>Archivo!G14</f>
        <v>18</v>
      </c>
      <c r="H16" s="4">
        <f>Archivo!H14</f>
        <v>8</v>
      </c>
      <c r="I16" s="4">
        <f>Archivo!I14</f>
        <v>2011</v>
      </c>
      <c r="J16" s="4">
        <f>Archivo!J14</f>
        <v>68</v>
      </c>
      <c r="K16" s="4">
        <f>IF(ISNUMBER(MATCH(Archivo!K14,$M$7:$M$16,0)),Archivo!K14,"")</f>
        <v>3</v>
      </c>
      <c r="L16">
        <v>9</v>
      </c>
      <c r="M16" s="11">
        <f>IF(L16&lt;&gt;"",Archivo!S14,"")</f>
        <v>10</v>
      </c>
      <c r="N16" s="11" t="str">
        <f>IF(M16&lt;&gt;"",Archivo!T14,"")</f>
        <v>z100</v>
      </c>
      <c r="O16" s="11" t="str">
        <f>IF(N16&lt;&gt;"",Archivo!U14,"")</f>
        <v>x100</v>
      </c>
    </row>
    <row r="25" spans="7:9" x14ac:dyDescent="0.3">
      <c r="G25" s="3" t="s">
        <v>7</v>
      </c>
      <c r="H25" s="3" t="s">
        <v>78</v>
      </c>
      <c r="I25" s="14"/>
    </row>
    <row r="26" spans="7:9" x14ac:dyDescent="0.3">
      <c r="G26" s="4">
        <v>1</v>
      </c>
      <c r="H26" s="4">
        <f>IF(ISNUMBER(MATCH(G26,$K$7:$K$16,0)),COUNTIFS($K$7:$K$16,G26,$I$7:$I$16,2011),"")</f>
        <v>1</v>
      </c>
    </row>
    <row r="27" spans="7:9" x14ac:dyDescent="0.3">
      <c r="G27" s="4">
        <v>2</v>
      </c>
      <c r="H27" s="4">
        <f t="shared" ref="H27:H35" si="0">IF(ISNUMBER(MATCH(G27,$K$7:$K$16,0)),COUNTIFS($K$7:$K$16,G27,$I$7:$I$16,2011),"")</f>
        <v>1</v>
      </c>
    </row>
    <row r="28" spans="7:9" x14ac:dyDescent="0.3">
      <c r="G28" s="4">
        <v>3</v>
      </c>
      <c r="H28" s="4">
        <f t="shared" si="0"/>
        <v>3</v>
      </c>
    </row>
    <row r="29" spans="7:9" x14ac:dyDescent="0.3">
      <c r="G29" s="4">
        <v>4</v>
      </c>
      <c r="H29" s="4" t="str">
        <f t="shared" si="0"/>
        <v/>
      </c>
    </row>
    <row r="30" spans="7:9" x14ac:dyDescent="0.3">
      <c r="G30" s="4">
        <v>5</v>
      </c>
      <c r="H30" s="4" t="str">
        <f t="shared" si="0"/>
        <v/>
      </c>
    </row>
    <row r="31" spans="7:9" x14ac:dyDescent="0.3">
      <c r="G31" s="4">
        <v>6</v>
      </c>
      <c r="H31" s="4" t="str">
        <f t="shared" si="0"/>
        <v/>
      </c>
    </row>
    <row r="32" spans="7:9" x14ac:dyDescent="0.3">
      <c r="G32" s="4">
        <v>7</v>
      </c>
      <c r="H32" s="4" t="str">
        <f t="shared" si="0"/>
        <v/>
      </c>
    </row>
    <row r="33" spans="7:8" x14ac:dyDescent="0.3">
      <c r="G33" s="4">
        <v>8</v>
      </c>
      <c r="H33" s="4">
        <f t="shared" si="0"/>
        <v>1</v>
      </c>
    </row>
    <row r="34" spans="7:8" x14ac:dyDescent="0.3">
      <c r="G34" s="4">
        <v>9</v>
      </c>
      <c r="H34" s="4">
        <f t="shared" si="0"/>
        <v>4</v>
      </c>
    </row>
    <row r="35" spans="7:8" x14ac:dyDescent="0.3">
      <c r="G35" s="4">
        <v>10</v>
      </c>
      <c r="H35" s="4" t="str">
        <f t="shared" si="0"/>
        <v/>
      </c>
    </row>
  </sheetData>
  <mergeCells count="1">
    <mergeCell ref="G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O35"/>
  <sheetViews>
    <sheetView tabSelected="1" topLeftCell="C13" workbookViewId="0">
      <selection activeCell="J34" sqref="J34"/>
    </sheetView>
  </sheetViews>
  <sheetFormatPr baseColWidth="10" defaultRowHeight="14.4" x14ac:dyDescent="0.3"/>
  <cols>
    <col min="5" max="5" width="20.44140625" bestFit="1" customWidth="1"/>
    <col min="7" max="7" width="32.6640625" bestFit="1" customWidth="1"/>
    <col min="11" max="11" width="32.6640625" bestFit="1" customWidth="1"/>
    <col min="13" max="13" width="33.109375" bestFit="1" customWidth="1"/>
  </cols>
  <sheetData>
    <row r="4" spans="4:15" x14ac:dyDescent="0.3">
      <c r="E4" s="6" t="s">
        <v>26</v>
      </c>
      <c r="M4" s="6" t="s">
        <v>77</v>
      </c>
    </row>
    <row r="5" spans="4:15" x14ac:dyDescent="0.3">
      <c r="E5" s="1"/>
      <c r="F5" s="1"/>
      <c r="G5" s="16" t="s">
        <v>5</v>
      </c>
      <c r="H5" s="17"/>
      <c r="I5" s="17"/>
      <c r="J5" s="1"/>
      <c r="K5" s="1"/>
    </row>
    <row r="6" spans="4:15" x14ac:dyDescent="0.3">
      <c r="D6" s="5" t="s">
        <v>0</v>
      </c>
      <c r="E6" s="3" t="s">
        <v>3</v>
      </c>
      <c r="F6" s="3" t="s">
        <v>4</v>
      </c>
      <c r="G6" s="3" t="s">
        <v>8</v>
      </c>
      <c r="H6" s="3" t="s">
        <v>9</v>
      </c>
      <c r="I6" s="3" t="s">
        <v>10</v>
      </c>
      <c r="J6" s="3" t="s">
        <v>6</v>
      </c>
      <c r="K6" s="3" t="s">
        <v>7</v>
      </c>
      <c r="L6" s="5" t="s">
        <v>0</v>
      </c>
      <c r="M6" s="10" t="s">
        <v>53</v>
      </c>
      <c r="N6" s="10" t="s">
        <v>54</v>
      </c>
      <c r="O6" s="10" t="s">
        <v>55</v>
      </c>
    </row>
    <row r="7" spans="4:15" x14ac:dyDescent="0.3">
      <c r="D7">
        <v>0</v>
      </c>
      <c r="E7" s="4">
        <f>Archivo!E5</f>
        <v>18</v>
      </c>
      <c r="F7" s="4" t="str">
        <f>Archivo!F5</f>
        <v>aa5</v>
      </c>
      <c r="G7" s="4">
        <f>Archivo!G5</f>
        <v>29</v>
      </c>
      <c r="H7" s="4">
        <f>Archivo!H5</f>
        <v>5</v>
      </c>
      <c r="I7" s="4">
        <f>Archivo!I5</f>
        <v>2011</v>
      </c>
      <c r="J7" s="4">
        <f>Archivo!J5</f>
        <v>62</v>
      </c>
      <c r="K7" s="4">
        <f>Archivo!K5</f>
        <v>9</v>
      </c>
      <c r="L7">
        <v>0</v>
      </c>
      <c r="M7" s="11">
        <f>IF(ISNUMBER(MATCH(Archivo!S5,$K$7:$K$16,0)),Archivo!S5,"")</f>
        <v>1</v>
      </c>
      <c r="N7" s="11" t="str">
        <f>IF(M7&lt;&gt;"",Archivo!T5,"")</f>
        <v>z10</v>
      </c>
      <c r="O7" s="11" t="str">
        <f>IF(N7&lt;&gt;"",Archivo!U5,"")</f>
        <v>x10</v>
      </c>
    </row>
    <row r="8" spans="4:15" x14ac:dyDescent="0.3">
      <c r="D8">
        <v>1</v>
      </c>
      <c r="E8" s="4">
        <f>Archivo!E6</f>
        <v>20</v>
      </c>
      <c r="F8" s="4" t="str">
        <f>Archivo!F6</f>
        <v>a50</v>
      </c>
      <c r="G8" s="4">
        <f>Archivo!G6</f>
        <v>9</v>
      </c>
      <c r="H8" s="4">
        <f>Archivo!H6</f>
        <v>7</v>
      </c>
      <c r="I8" s="4">
        <f>Archivo!I6</f>
        <v>2011</v>
      </c>
      <c r="J8" s="4">
        <f>Archivo!J6</f>
        <v>15</v>
      </c>
      <c r="K8" s="4">
        <f>Archivo!K6</f>
        <v>9</v>
      </c>
      <c r="L8">
        <v>1</v>
      </c>
      <c r="M8" s="11">
        <f>IF(ISNUMBER(MATCH(Archivo!S6,$K$7:$K$16,0)),Archivo!S6,"")</f>
        <v>2</v>
      </c>
      <c r="N8" s="11" t="str">
        <f>IF(M8&lt;&gt;"",Archivo!T6,"")</f>
        <v>z20</v>
      </c>
      <c r="O8" s="11" t="str">
        <f>IF(N8&lt;&gt;"",Archivo!U6,"")</f>
        <v>x20</v>
      </c>
    </row>
    <row r="9" spans="4:15" x14ac:dyDescent="0.3">
      <c r="D9">
        <v>2</v>
      </c>
      <c r="E9" s="4">
        <f>Archivo!E7</f>
        <v>2</v>
      </c>
      <c r="F9" s="4" t="str">
        <f>Archivo!F7</f>
        <v>a10</v>
      </c>
      <c r="G9" s="4">
        <f>Archivo!G7</f>
        <v>18</v>
      </c>
      <c r="H9" s="4">
        <f>Archivo!H7</f>
        <v>6</v>
      </c>
      <c r="I9" s="4">
        <f>Archivo!I7</f>
        <v>2011</v>
      </c>
      <c r="J9" s="4">
        <f>Archivo!J7</f>
        <v>8</v>
      </c>
      <c r="K9" s="4">
        <f>Archivo!K7</f>
        <v>9</v>
      </c>
      <c r="L9">
        <v>2</v>
      </c>
      <c r="M9" s="11">
        <f>IF(ISNUMBER(MATCH(Archivo!S7,$K$7:$K$16,0)),Archivo!S7,"")</f>
        <v>3</v>
      </c>
      <c r="N9" s="11" t="str">
        <f>IF(M9&lt;&gt;"",Archivo!T7,"")</f>
        <v>z30</v>
      </c>
      <c r="O9" s="11" t="str">
        <f>IF(N9&lt;&gt;"",Archivo!U7,"")</f>
        <v>x30</v>
      </c>
    </row>
    <row r="10" spans="4:15" x14ac:dyDescent="0.3">
      <c r="D10">
        <v>3</v>
      </c>
      <c r="E10" s="4">
        <f>Archivo!E8</f>
        <v>4</v>
      </c>
      <c r="F10" s="4" t="str">
        <f>Archivo!F8</f>
        <v>aa1</v>
      </c>
      <c r="G10" s="4">
        <f>Archivo!G8</f>
        <v>19</v>
      </c>
      <c r="H10" s="4">
        <f>Archivo!H8</f>
        <v>5</v>
      </c>
      <c r="I10" s="4">
        <f>Archivo!I8</f>
        <v>2011</v>
      </c>
      <c r="J10" s="4">
        <f>Archivo!J8</f>
        <v>63</v>
      </c>
      <c r="K10" s="4">
        <f>Archivo!K8</f>
        <v>3</v>
      </c>
      <c r="L10">
        <v>3</v>
      </c>
      <c r="M10" s="11" t="str">
        <f>IF(ISNUMBER(MATCH(Archivo!S8,$K$7:$K$16,0)),Archivo!S8,"")</f>
        <v/>
      </c>
      <c r="N10" s="11" t="str">
        <f>IF(M10&lt;&gt;"",Archivo!T8,"")</f>
        <v/>
      </c>
      <c r="O10" s="11" t="str">
        <f>IF(N10&lt;&gt;"",Archivo!U8,"")</f>
        <v/>
      </c>
    </row>
    <row r="11" spans="4:15" x14ac:dyDescent="0.3">
      <c r="D11">
        <v>4</v>
      </c>
      <c r="E11" s="4">
        <f>Archivo!E9</f>
        <v>6</v>
      </c>
      <c r="F11" s="4" t="str">
        <f>Archivo!F9</f>
        <v>a20</v>
      </c>
      <c r="G11" s="4">
        <f>Archivo!G9</f>
        <v>28</v>
      </c>
      <c r="H11" s="4">
        <f>Archivo!H9</f>
        <v>12</v>
      </c>
      <c r="I11" s="4">
        <f>Archivo!I9</f>
        <v>2011</v>
      </c>
      <c r="J11" s="4">
        <f>Archivo!J9</f>
        <v>21</v>
      </c>
      <c r="K11" s="4">
        <f>Archivo!K9</f>
        <v>2</v>
      </c>
      <c r="L11">
        <v>4</v>
      </c>
      <c r="M11" s="11" t="str">
        <f>IF(ISNUMBER(MATCH(Archivo!S9,$K$7:$K$16,0)),Archivo!S9,"")</f>
        <v/>
      </c>
      <c r="N11" s="11" t="str">
        <f>IF(M11&lt;&gt;"",Archivo!T9,"")</f>
        <v/>
      </c>
      <c r="O11" s="11" t="str">
        <f>IF(N11&lt;&gt;"",Archivo!U9,"")</f>
        <v/>
      </c>
    </row>
    <row r="12" spans="4:15" x14ac:dyDescent="0.3">
      <c r="D12">
        <v>5</v>
      </c>
      <c r="E12" s="4">
        <f>Archivo!E10</f>
        <v>8</v>
      </c>
      <c r="F12" s="4" t="str">
        <f>Archivo!F10</f>
        <v>aa2</v>
      </c>
      <c r="G12" s="4">
        <f>Archivo!G10</f>
        <v>31</v>
      </c>
      <c r="H12" s="4">
        <f>Archivo!H10</f>
        <v>10</v>
      </c>
      <c r="I12" s="4">
        <f>Archivo!I10</f>
        <v>2011</v>
      </c>
      <c r="J12" s="4">
        <f>Archivo!J10</f>
        <v>28</v>
      </c>
      <c r="K12" s="4">
        <f>Archivo!K10</f>
        <v>1</v>
      </c>
      <c r="L12">
        <v>5</v>
      </c>
      <c r="M12" s="11" t="str">
        <f>IF(ISNUMBER(MATCH(Archivo!S10,$K$7:$K$16,0)),Archivo!S10,"")</f>
        <v/>
      </c>
      <c r="N12" s="11" t="str">
        <f>IF(M12&lt;&gt;"",Archivo!T10,"")</f>
        <v/>
      </c>
      <c r="O12" s="11" t="str">
        <f>IF(N12&lt;&gt;"",Archivo!U10,"")</f>
        <v/>
      </c>
    </row>
    <row r="13" spans="4:15" x14ac:dyDescent="0.3">
      <c r="D13">
        <v>6</v>
      </c>
      <c r="E13" s="4">
        <f>Archivo!E11</f>
        <v>10</v>
      </c>
      <c r="F13" s="4" t="str">
        <f>Archivo!F11</f>
        <v>a30</v>
      </c>
      <c r="G13" s="4">
        <f>Archivo!G11</f>
        <v>9</v>
      </c>
      <c r="H13" s="4">
        <f>Archivo!H11</f>
        <v>3</v>
      </c>
      <c r="I13" s="4">
        <f>Archivo!I11</f>
        <v>2011</v>
      </c>
      <c r="J13" s="4">
        <f>Archivo!J11</f>
        <v>69</v>
      </c>
      <c r="K13" s="4">
        <f>Archivo!K11</f>
        <v>8</v>
      </c>
      <c r="L13">
        <v>6</v>
      </c>
      <c r="M13" s="11" t="str">
        <f>IF(ISNUMBER(MATCH(Archivo!S11,$K$7:$K$16,0)),Archivo!S11,"")</f>
        <v/>
      </c>
      <c r="N13" s="11" t="str">
        <f>IF(M13&lt;&gt;"",Archivo!T11,"")</f>
        <v/>
      </c>
      <c r="O13" s="11" t="str">
        <f>IF(N13&lt;&gt;"",Archivo!U11,"")</f>
        <v/>
      </c>
    </row>
    <row r="14" spans="4:15" x14ac:dyDescent="0.3">
      <c r="D14">
        <v>7</v>
      </c>
      <c r="E14" s="4">
        <f>Archivo!E12</f>
        <v>12</v>
      </c>
      <c r="F14" s="4" t="str">
        <f>Archivo!F12</f>
        <v>aa3</v>
      </c>
      <c r="G14" s="4">
        <f>Archivo!G12</f>
        <v>6</v>
      </c>
      <c r="H14" s="4">
        <f>Archivo!H12</f>
        <v>2</v>
      </c>
      <c r="I14" s="4">
        <f>Archivo!I12</f>
        <v>2011</v>
      </c>
      <c r="J14" s="4">
        <f>Archivo!J12</f>
        <v>31</v>
      </c>
      <c r="K14" s="4">
        <f>Archivo!K12</f>
        <v>3</v>
      </c>
      <c r="L14">
        <v>7</v>
      </c>
      <c r="M14" s="11">
        <f>IF(ISNUMBER(MATCH(Archivo!S12,$K$7:$K$16,0)),Archivo!S12,"")</f>
        <v>8</v>
      </c>
      <c r="N14" s="11" t="str">
        <f>IF(M14&lt;&gt;"",Archivo!T12,"")</f>
        <v>z80</v>
      </c>
      <c r="O14" s="11" t="str">
        <f>IF(N14&lt;&gt;"",Archivo!U12,"")</f>
        <v>x80</v>
      </c>
    </row>
    <row r="15" spans="4:15" x14ac:dyDescent="0.3">
      <c r="D15">
        <v>8</v>
      </c>
      <c r="E15" s="4">
        <f>Archivo!E13</f>
        <v>14</v>
      </c>
      <c r="F15" s="4" t="str">
        <f>Archivo!F13</f>
        <v>a40</v>
      </c>
      <c r="G15" s="4">
        <f>Archivo!G13</f>
        <v>31</v>
      </c>
      <c r="H15" s="4">
        <f>Archivo!H13</f>
        <v>7</v>
      </c>
      <c r="I15" s="4">
        <f>Archivo!I13</f>
        <v>2011</v>
      </c>
      <c r="J15" s="4">
        <f>Archivo!J13</f>
        <v>40</v>
      </c>
      <c r="K15" s="4">
        <f>Archivo!K13</f>
        <v>9</v>
      </c>
      <c r="L15">
        <v>8</v>
      </c>
      <c r="M15" s="11">
        <f>IF(ISNUMBER(MATCH(Archivo!S13,$K$7:$K$16,0)),Archivo!S13,"")</f>
        <v>9</v>
      </c>
      <c r="N15" s="11" t="str">
        <f>IF(M15&lt;&gt;"",Archivo!T13,"")</f>
        <v>z90</v>
      </c>
      <c r="O15" s="11" t="str">
        <f>IF(N15&lt;&gt;"",Archivo!U13,"")</f>
        <v>x90</v>
      </c>
    </row>
    <row r="16" spans="4:15" x14ac:dyDescent="0.3">
      <c r="D16">
        <v>9</v>
      </c>
      <c r="E16" s="4">
        <f>Archivo!E14</f>
        <v>16</v>
      </c>
      <c r="F16" s="4" t="str">
        <f>Archivo!F14</f>
        <v>aa4</v>
      </c>
      <c r="G16" s="4">
        <f>Archivo!G14</f>
        <v>18</v>
      </c>
      <c r="H16" s="4">
        <f>Archivo!H14</f>
        <v>8</v>
      </c>
      <c r="I16" s="4">
        <f>Archivo!I14</f>
        <v>2011</v>
      </c>
      <c r="J16" s="4">
        <f>Archivo!J14</f>
        <v>68</v>
      </c>
      <c r="K16" s="4">
        <f>Archivo!K14</f>
        <v>3</v>
      </c>
      <c r="L16">
        <v>9</v>
      </c>
      <c r="M16" s="11" t="str">
        <f>IF(ISNUMBER(MATCH(Archivo!S14,$K$7:$K$16,0)),Archivo!S14,"")</f>
        <v/>
      </c>
      <c r="N16" s="11" t="str">
        <f>IF(M16&lt;&gt;"",Archivo!T14,"")</f>
        <v/>
      </c>
      <c r="O16" s="11" t="str">
        <f>IF(N16&lt;&gt;"",Archivo!U14,"")</f>
        <v/>
      </c>
    </row>
    <row r="24" spans="7:13" x14ac:dyDescent="0.3">
      <c r="M24" s="3" t="s">
        <v>81</v>
      </c>
    </row>
    <row r="25" spans="7:13" x14ac:dyDescent="0.3">
      <c r="G25" s="3" t="s">
        <v>7</v>
      </c>
      <c r="H25" s="3" t="s">
        <v>78</v>
      </c>
      <c r="K25">
        <v>1</v>
      </c>
      <c r="L25" t="s">
        <v>1</v>
      </c>
      <c r="M25" s="4">
        <f>MAX(H26:H35)</f>
        <v>4</v>
      </c>
    </row>
    <row r="26" spans="7:13" x14ac:dyDescent="0.3">
      <c r="G26" s="4">
        <v>1</v>
      </c>
      <c r="H26" s="4">
        <f>IF(ISNUMBER(MATCH(G26,$K$7:$K$16,0)),COUNTIFS($K$7:$K$16,G26,$I$7:$I$16,2011),"")</f>
        <v>1</v>
      </c>
      <c r="K26">
        <f t="shared" ref="J26:K34" si="0">G26+1</f>
        <v>2</v>
      </c>
      <c r="L26" t="s">
        <v>1</v>
      </c>
      <c r="M26" s="4">
        <f>_xlfn.MAXIFS($H$26:$H$35,$H$26:$H$35,"&lt;"&amp;M25)</f>
        <v>3</v>
      </c>
    </row>
    <row r="27" spans="7:13" x14ac:dyDescent="0.3">
      <c r="G27" s="4">
        <v>2</v>
      </c>
      <c r="H27" s="4">
        <f>IF(ISNUMBER(MATCH(G27,$K$7:$K$16,0)),COUNTIFS($K$7:$K$16,G27,$I$7:$I$16,2011),"")</f>
        <v>1</v>
      </c>
      <c r="K27">
        <f t="shared" si="0"/>
        <v>3</v>
      </c>
      <c r="L27" t="s">
        <v>1</v>
      </c>
      <c r="M27" s="4">
        <f t="shared" ref="M27:M34" si="1">_xlfn.MAXIFS($H$26:$H$35,$H$26:$H$35,"&lt;"&amp;M26)</f>
        <v>1</v>
      </c>
    </row>
    <row r="28" spans="7:13" x14ac:dyDescent="0.3">
      <c r="G28" s="4">
        <v>3</v>
      </c>
      <c r="H28" s="4">
        <f t="shared" ref="H27:H35" si="2">IF(ISNUMBER(MATCH(G28,$K$7:$K$16,0)),COUNTIFS($K$7:$K$16,G28,$I$7:$I$16,2011),"")</f>
        <v>3</v>
      </c>
      <c r="I28" t="s">
        <v>83</v>
      </c>
      <c r="K28">
        <f t="shared" si="0"/>
        <v>4</v>
      </c>
      <c r="L28" t="s">
        <v>1</v>
      </c>
      <c r="M28" s="4">
        <f t="shared" si="1"/>
        <v>0</v>
      </c>
    </row>
    <row r="29" spans="7:13" x14ac:dyDescent="0.3">
      <c r="G29" s="4">
        <v>4</v>
      </c>
      <c r="H29" s="4" t="str">
        <f t="shared" si="2"/>
        <v/>
      </c>
      <c r="K29">
        <f t="shared" si="0"/>
        <v>5</v>
      </c>
      <c r="L29" t="s">
        <v>1</v>
      </c>
      <c r="M29" s="4">
        <f t="shared" si="1"/>
        <v>0</v>
      </c>
    </row>
    <row r="30" spans="7:13" x14ac:dyDescent="0.3">
      <c r="G30" s="4">
        <v>5</v>
      </c>
      <c r="H30" s="4" t="str">
        <f t="shared" si="2"/>
        <v/>
      </c>
      <c r="K30">
        <f t="shared" si="0"/>
        <v>6</v>
      </c>
      <c r="L30" t="s">
        <v>1</v>
      </c>
      <c r="M30" s="4">
        <f t="shared" si="1"/>
        <v>0</v>
      </c>
    </row>
    <row r="31" spans="7:13" x14ac:dyDescent="0.3">
      <c r="G31" s="4">
        <v>6</v>
      </c>
      <c r="H31" s="4" t="str">
        <f t="shared" si="2"/>
        <v/>
      </c>
      <c r="K31">
        <f t="shared" si="0"/>
        <v>7</v>
      </c>
      <c r="L31" t="s">
        <v>1</v>
      </c>
      <c r="M31" s="4">
        <f t="shared" si="1"/>
        <v>0</v>
      </c>
    </row>
    <row r="32" spans="7:13" x14ac:dyDescent="0.3">
      <c r="G32" s="4">
        <v>7</v>
      </c>
      <c r="H32" s="4" t="str">
        <f t="shared" si="2"/>
        <v/>
      </c>
      <c r="K32">
        <f t="shared" si="0"/>
        <v>8</v>
      </c>
      <c r="L32" t="s">
        <v>1</v>
      </c>
      <c r="M32" s="4">
        <f t="shared" si="1"/>
        <v>0</v>
      </c>
    </row>
    <row r="33" spans="7:13" x14ac:dyDescent="0.3">
      <c r="G33" s="4">
        <v>8</v>
      </c>
      <c r="H33" s="4">
        <f t="shared" si="2"/>
        <v>1</v>
      </c>
      <c r="K33">
        <f t="shared" si="0"/>
        <v>9</v>
      </c>
      <c r="L33" t="s">
        <v>1</v>
      </c>
      <c r="M33" s="4">
        <f t="shared" si="1"/>
        <v>0</v>
      </c>
    </row>
    <row r="34" spans="7:13" x14ac:dyDescent="0.3">
      <c r="G34" s="4">
        <v>9</v>
      </c>
      <c r="H34" s="4">
        <f t="shared" si="2"/>
        <v>4</v>
      </c>
      <c r="I34" t="s">
        <v>82</v>
      </c>
      <c r="K34">
        <f t="shared" si="0"/>
        <v>10</v>
      </c>
      <c r="L34" t="s">
        <v>1</v>
      </c>
      <c r="M34" s="4">
        <f t="shared" si="1"/>
        <v>0</v>
      </c>
    </row>
    <row r="35" spans="7:13" x14ac:dyDescent="0.3">
      <c r="G35" s="4">
        <v>10</v>
      </c>
      <c r="H35" s="4" t="str">
        <f t="shared" si="2"/>
        <v/>
      </c>
    </row>
  </sheetData>
  <mergeCells count="1">
    <mergeCell ref="G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6:L21"/>
  <sheetViews>
    <sheetView workbookViewId="0">
      <selection activeCell="L8" sqref="L8"/>
    </sheetView>
  </sheetViews>
  <sheetFormatPr baseColWidth="10" defaultRowHeight="14.4" x14ac:dyDescent="0.3"/>
  <sheetData>
    <row r="6" spans="6:12" x14ac:dyDescent="0.3">
      <c r="F6" t="s">
        <v>0</v>
      </c>
    </row>
    <row r="7" spans="6:12" x14ac:dyDescent="0.3">
      <c r="F7">
        <v>0</v>
      </c>
      <c r="G7" s="1">
        <v>7840</v>
      </c>
      <c r="J7">
        <f>F7+1</f>
        <v>1</v>
      </c>
      <c r="K7" t="s">
        <v>1</v>
      </c>
      <c r="L7" s="2">
        <f>MAX(G7:G21)</f>
        <v>7840</v>
      </c>
    </row>
    <row r="8" spans="6:12" x14ac:dyDescent="0.3">
      <c r="F8">
        <v>1</v>
      </c>
      <c r="G8" s="1">
        <v>2661</v>
      </c>
      <c r="J8">
        <f t="shared" ref="J8:J21" si="0">F8+1</f>
        <v>2</v>
      </c>
      <c r="K8" t="s">
        <v>1</v>
      </c>
      <c r="L8" s="2">
        <f>_xlfn.MAXIFS($G$7:$G$21,$G$7:$G$21,"&lt;"&amp;L7)</f>
        <v>7578</v>
      </c>
    </row>
    <row r="9" spans="6:12" x14ac:dyDescent="0.3">
      <c r="F9">
        <v>2</v>
      </c>
      <c r="G9" s="1">
        <v>7234</v>
      </c>
      <c r="J9">
        <f t="shared" si="0"/>
        <v>3</v>
      </c>
      <c r="K9" t="s">
        <v>1</v>
      </c>
      <c r="L9" s="2">
        <f t="shared" ref="L9:L21" si="1">_xlfn.MAXIFS($G$7:$G$21,$G$7:$G$21,"&lt;"&amp;L8)</f>
        <v>7499</v>
      </c>
    </row>
    <row r="10" spans="6:12" x14ac:dyDescent="0.3">
      <c r="F10">
        <v>3</v>
      </c>
      <c r="G10" s="1">
        <v>2565</v>
      </c>
      <c r="J10">
        <f t="shared" si="0"/>
        <v>4</v>
      </c>
      <c r="K10" t="s">
        <v>1</v>
      </c>
      <c r="L10" s="2">
        <f t="shared" si="1"/>
        <v>7260</v>
      </c>
    </row>
    <row r="11" spans="6:12" x14ac:dyDescent="0.3">
      <c r="F11">
        <v>4</v>
      </c>
      <c r="G11" s="1">
        <v>7578</v>
      </c>
      <c r="J11">
        <f t="shared" si="0"/>
        <v>5</v>
      </c>
      <c r="K11" t="s">
        <v>1</v>
      </c>
      <c r="L11" s="2">
        <f t="shared" si="1"/>
        <v>7234</v>
      </c>
    </row>
    <row r="12" spans="6:12" x14ac:dyDescent="0.3">
      <c r="F12">
        <v>5</v>
      </c>
      <c r="G12" s="1">
        <v>2966</v>
      </c>
      <c r="J12">
        <f t="shared" si="0"/>
        <v>6</v>
      </c>
      <c r="K12" t="s">
        <v>1</v>
      </c>
      <c r="L12" s="2">
        <f t="shared" si="1"/>
        <v>5010</v>
      </c>
    </row>
    <row r="13" spans="6:12" x14ac:dyDescent="0.3">
      <c r="F13">
        <v>6</v>
      </c>
      <c r="G13" s="1">
        <v>4116</v>
      </c>
      <c r="J13">
        <f t="shared" si="0"/>
        <v>7</v>
      </c>
      <c r="K13" t="s">
        <v>1</v>
      </c>
      <c r="L13" s="2">
        <f t="shared" si="1"/>
        <v>4306</v>
      </c>
    </row>
    <row r="14" spans="6:12" x14ac:dyDescent="0.3">
      <c r="F14">
        <v>7</v>
      </c>
      <c r="G14" s="1">
        <v>5010</v>
      </c>
      <c r="J14">
        <f t="shared" si="0"/>
        <v>8</v>
      </c>
      <c r="K14" t="s">
        <v>1</v>
      </c>
      <c r="L14" s="2">
        <f t="shared" si="1"/>
        <v>4116</v>
      </c>
    </row>
    <row r="15" spans="6:12" x14ac:dyDescent="0.3">
      <c r="F15">
        <v>8</v>
      </c>
      <c r="G15" s="1">
        <v>7499</v>
      </c>
      <c r="J15">
        <f t="shared" si="0"/>
        <v>9</v>
      </c>
      <c r="K15" t="s">
        <v>1</v>
      </c>
      <c r="L15" s="2">
        <f t="shared" si="1"/>
        <v>2966</v>
      </c>
    </row>
    <row r="16" spans="6:12" x14ac:dyDescent="0.3">
      <c r="F16">
        <v>9</v>
      </c>
      <c r="G16" s="1">
        <v>710</v>
      </c>
      <c r="J16">
        <f t="shared" si="0"/>
        <v>10</v>
      </c>
      <c r="K16" t="s">
        <v>1</v>
      </c>
      <c r="L16" s="2">
        <f t="shared" si="1"/>
        <v>2661</v>
      </c>
    </row>
    <row r="17" spans="6:12" x14ac:dyDescent="0.3">
      <c r="F17">
        <v>10</v>
      </c>
      <c r="G17" s="1">
        <v>7260</v>
      </c>
      <c r="J17">
        <f t="shared" si="0"/>
        <v>11</v>
      </c>
      <c r="K17" t="s">
        <v>1</v>
      </c>
      <c r="L17" s="2">
        <f t="shared" si="1"/>
        <v>2565</v>
      </c>
    </row>
    <row r="18" spans="6:12" x14ac:dyDescent="0.3">
      <c r="F18">
        <v>11</v>
      </c>
      <c r="G18" s="1">
        <v>235</v>
      </c>
      <c r="J18">
        <f t="shared" si="0"/>
        <v>12</v>
      </c>
      <c r="K18" t="s">
        <v>1</v>
      </c>
      <c r="L18" s="2">
        <f t="shared" si="1"/>
        <v>723</v>
      </c>
    </row>
    <row r="19" spans="6:12" x14ac:dyDescent="0.3">
      <c r="F19">
        <v>12</v>
      </c>
      <c r="G19" s="1">
        <v>497</v>
      </c>
      <c r="J19">
        <f t="shared" si="0"/>
        <v>13</v>
      </c>
      <c r="K19" t="s">
        <v>1</v>
      </c>
      <c r="L19" s="2">
        <f t="shared" si="1"/>
        <v>710</v>
      </c>
    </row>
    <row r="20" spans="6:12" x14ac:dyDescent="0.3">
      <c r="F20">
        <v>13</v>
      </c>
      <c r="G20" s="1">
        <v>723</v>
      </c>
      <c r="J20">
        <f t="shared" si="0"/>
        <v>14</v>
      </c>
      <c r="K20" t="s">
        <v>1</v>
      </c>
      <c r="L20" s="2">
        <f t="shared" si="1"/>
        <v>497</v>
      </c>
    </row>
    <row r="21" spans="6:12" x14ac:dyDescent="0.3">
      <c r="F21">
        <v>14</v>
      </c>
      <c r="G21" s="1">
        <v>4306</v>
      </c>
      <c r="J21">
        <f t="shared" si="0"/>
        <v>15</v>
      </c>
      <c r="K21" t="s">
        <v>1</v>
      </c>
      <c r="L21" s="2">
        <f t="shared" si="1"/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Archivo</vt:lpstr>
      <vt:lpstr>PuntoA</vt:lpstr>
      <vt:lpstr>PuntoB</vt:lpstr>
      <vt:lpstr>PuntoC</vt:lpstr>
      <vt:lpstr>PuntoD</vt:lpstr>
      <vt:lpstr>borrar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2024-05-07T11:32:38Z</dcterms:created>
  <dcterms:modified xsi:type="dcterms:W3CDTF">2024-05-07T23:22:39Z</dcterms:modified>
</cp:coreProperties>
</file>