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1-Prog2\TEMA666_PARCIALES_FINALES\EJ.A7_SORTEO\repositorio\"/>
    </mc:Choice>
  </mc:AlternateContent>
  <xr:revisionPtr revIDLastSave="0" documentId="13_ncr:1_{593B7D95-9113-4EC1-ADE2-4EBCD78AA65E}" xr6:coauthVersionLast="47" xr6:coauthVersionMax="47" xr10:uidLastSave="{00000000-0000-0000-0000-000000000000}"/>
  <bookViews>
    <workbookView xWindow="2175" yWindow="2115" windowWidth="47805" windowHeight="267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19" i="1"/>
  <c r="Z18" i="1"/>
  <c r="Z17" i="1"/>
  <c r="Z16" i="1"/>
  <c r="Z15" i="1"/>
  <c r="Z14" i="1"/>
  <c r="Z12" i="1"/>
  <c r="Z11" i="1"/>
  <c r="Z10" i="1"/>
  <c r="Z9" i="1"/>
  <c r="Z8" i="1"/>
  <c r="Z13" i="1"/>
  <c r="T52" i="1"/>
  <c r="T53" i="1"/>
  <c r="T51" i="1"/>
  <c r="R51" i="1"/>
  <c r="S51" i="1" s="1"/>
  <c r="Q51" i="1"/>
  <c r="S53" i="1"/>
  <c r="S52" i="1"/>
  <c r="Q53" i="1"/>
  <c r="R53" i="1" s="1"/>
  <c r="Q52" i="1"/>
  <c r="R52" i="1" s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<sst xmlns="http://schemas.openxmlformats.org/spreadsheetml/2006/main" count="22" uniqueCount="21">
  <si>
    <t>Num ganador</t>
  </si>
  <si>
    <t xml:space="preserve">Importe Premio(f) </t>
  </si>
  <si>
    <t>dia</t>
  </si>
  <si>
    <t>mes</t>
  </si>
  <si>
    <t>id</t>
  </si>
  <si>
    <t>sorteos.dat</t>
  </si>
  <si>
    <t>codigoSorteo(fK)</t>
  </si>
  <si>
    <t>billete.dat</t>
  </si>
  <si>
    <t>provincia venta billete</t>
  </si>
  <si>
    <t>dia (1-31)</t>
  </si>
  <si>
    <t>codigoSorteo(PK ) (1-300)</t>
  </si>
  <si>
    <t>mes(1-12)</t>
  </si>
  <si>
    <t>precio(f)</t>
  </si>
  <si>
    <t>numero ganador(PK)</t>
  </si>
  <si>
    <t>billete.dar</t>
  </si>
  <si>
    <t>codigo de sorteo</t>
  </si>
  <si>
    <t>num ganador</t>
  </si>
  <si>
    <t>importe premio</t>
  </si>
  <si>
    <t>codigo prov venta billete</t>
  </si>
  <si>
    <t>meses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</si>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</sst>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323849</xdr:colOff>
      <xdr:row>2</xdr:row>
      <xdr:rowOff>184420</xdr:rowOff>
    </xdr:from>
    <xdr:to>
      <xdr:col>19</xdr:col>
      <xdr:colOff>1515426</xdr:colOff>
      <xdr:row>12</xdr:row>
      <xdr:rowOff>9832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54B218-BC0C-3078-3AD6-A0D11DD2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49" y="565420"/>
          <a:ext cx="5363527" cy="1730412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13</xdr:row>
      <xdr:rowOff>95250</xdr:rowOff>
    </xdr:from>
    <xdr:to>
      <xdr:col>18</xdr:col>
      <xdr:colOff>648103</xdr:colOff>
      <xdr:row>19</xdr:row>
      <xdr:rowOff>28725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B6C7CB-1C19-DA7D-2FDA-B3A0B8D6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73050" y="2571750"/>
          <a:ext cx="2886478" cy="1076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19</xdr:row>
      <xdr:rowOff>123825</xdr:rowOff>
    </xdr:from>
    <xdr:to>
      <xdr:col>19</xdr:col>
      <xdr:colOff>1562858</xdr:colOff>
      <xdr:row>25</xdr:row>
      <xdr:rowOff>76353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78159-CCCF-6D45-C945-84D0330E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0200" y="3743325"/>
          <a:ext cx="5430008" cy="1095528"/>
        </a:xfrm>
        <a:prstGeom prst="rect">
          <a:avLst/>
        </a:prstGeom>
      </xdr:spPr>
    </xdr:pic>
    <xdr:clientData/>
  </xdr:twoCellAnchor>
  <xdr:twoCellAnchor>
    <xdr:from>
      <xdr:col>15</xdr:col>
      <xdr:colOff>38100</xdr:colOff>
      <xdr:row>13</xdr:row>
      <xdr:rowOff>142875</xdr:rowOff>
    </xdr:from>
    <xdr:to>
      <xdr:col>15</xdr:col>
      <xdr:colOff>352425</xdr:colOff>
      <xdr:row>16</xdr:row>
      <xdr:rowOff>152400</xdr:rowOff>
    </xdr:to>
    <xdr:sp macro="" textlink="">
      <xdr:nvSpPr>
        <xdr:cNvPr id="5" name="Forma libre: forma 4">
          <a:extLst>
            <a:ext uri="{FF2B5EF4-FFF2-40B4-BE49-F238E27FC236}">
              <a16:creationId xmlns:a16="http://schemas.microsoft.com/office/drawing/2014/main" id="{3E49F368-3F17-0DE6-0950-768E627D5EF7}"/>
            </a:ext>
          </a:extLst>
        </xdr:cNvPr>
        <xdr:cNvSpPr/>
      </xdr:nvSpPr>
      <xdr:spPr>
        <a:xfrm>
          <a:off x="12763500" y="2619375"/>
          <a:ext cx="314325" cy="581025"/>
        </a:xfrm>
        <a:custGeom>
          <a:avLst/>
          <a:gdLst>
            <a:gd name="connsiteX0" fmla="*/ 47625 w 314325"/>
            <a:gd name="connsiteY0" fmla="*/ 19050 h 581025"/>
            <a:gd name="connsiteX1" fmla="*/ 171450 w 314325"/>
            <a:gd name="connsiteY1" fmla="*/ 0 h 581025"/>
            <a:gd name="connsiteX2" fmla="*/ 123825 w 314325"/>
            <a:gd name="connsiteY2" fmla="*/ 19050 h 581025"/>
            <a:gd name="connsiteX3" fmla="*/ 85725 w 314325"/>
            <a:gd name="connsiteY3" fmla="*/ 28575 h 581025"/>
            <a:gd name="connsiteX4" fmla="*/ 38100 w 314325"/>
            <a:gd name="connsiteY4" fmla="*/ 57150 h 581025"/>
            <a:gd name="connsiteX5" fmla="*/ 57150 w 314325"/>
            <a:gd name="connsiteY5" fmla="*/ 209550 h 581025"/>
            <a:gd name="connsiteX6" fmla="*/ 47625 w 314325"/>
            <a:gd name="connsiteY6" fmla="*/ 361950 h 581025"/>
            <a:gd name="connsiteX7" fmla="*/ 57150 w 314325"/>
            <a:gd name="connsiteY7" fmla="*/ 504825 h 581025"/>
            <a:gd name="connsiteX8" fmla="*/ 85725 w 314325"/>
            <a:gd name="connsiteY8" fmla="*/ 523875 h 581025"/>
            <a:gd name="connsiteX9" fmla="*/ 314325 w 314325"/>
            <a:gd name="connsiteY9" fmla="*/ 533400 h 581025"/>
            <a:gd name="connsiteX10" fmla="*/ 276225 w 314325"/>
            <a:gd name="connsiteY10" fmla="*/ 542925 h 581025"/>
            <a:gd name="connsiteX11" fmla="*/ 247650 w 314325"/>
            <a:gd name="connsiteY11" fmla="*/ 561975 h 581025"/>
            <a:gd name="connsiteX12" fmla="*/ 200025 w 314325"/>
            <a:gd name="connsiteY12" fmla="*/ 581025 h 581025"/>
            <a:gd name="connsiteX13" fmla="*/ 133350 w 314325"/>
            <a:gd name="connsiteY13" fmla="*/ 542925 h 581025"/>
            <a:gd name="connsiteX14" fmla="*/ 114300 w 314325"/>
            <a:gd name="connsiteY14" fmla="*/ 514350 h 581025"/>
            <a:gd name="connsiteX15" fmla="*/ 57150 w 314325"/>
            <a:gd name="connsiteY15" fmla="*/ 495300 h 581025"/>
            <a:gd name="connsiteX16" fmla="*/ 19050 w 314325"/>
            <a:gd name="connsiteY16" fmla="*/ 457200 h 581025"/>
            <a:gd name="connsiteX17" fmla="*/ 0 w 314325"/>
            <a:gd name="connsiteY17" fmla="*/ 381000 h 581025"/>
            <a:gd name="connsiteX18" fmla="*/ 28575 w 314325"/>
            <a:gd name="connsiteY18" fmla="*/ 142875 h 581025"/>
            <a:gd name="connsiteX19" fmla="*/ 57150 w 314325"/>
            <a:gd name="connsiteY19" fmla="*/ 85725 h 581025"/>
            <a:gd name="connsiteX20" fmla="*/ 142875 w 314325"/>
            <a:gd name="connsiteY20" fmla="*/ 47625 h 581025"/>
            <a:gd name="connsiteX21" fmla="*/ 285750 w 314325"/>
            <a:gd name="connsiteY21" fmla="*/ 38100 h 581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</a:cxnLst>
          <a:rect l="l" t="t" r="r" b="b"/>
          <a:pathLst>
            <a:path w="314325" h="581025">
              <a:moveTo>
                <a:pt x="47625" y="19050"/>
              </a:moveTo>
              <a:cubicBezTo>
                <a:pt x="88900" y="12700"/>
                <a:pt x="129689" y="0"/>
                <a:pt x="171450" y="0"/>
              </a:cubicBezTo>
              <a:cubicBezTo>
                <a:pt x="188548" y="0"/>
                <a:pt x="140045" y="13643"/>
                <a:pt x="123825" y="19050"/>
              </a:cubicBezTo>
              <a:cubicBezTo>
                <a:pt x="111406" y="23190"/>
                <a:pt x="98425" y="25400"/>
                <a:pt x="85725" y="28575"/>
              </a:cubicBezTo>
              <a:cubicBezTo>
                <a:pt x="69850" y="38100"/>
                <a:pt x="40987" y="38863"/>
                <a:pt x="38100" y="57150"/>
              </a:cubicBezTo>
              <a:cubicBezTo>
                <a:pt x="30115" y="107719"/>
                <a:pt x="55551" y="158380"/>
                <a:pt x="57150" y="209550"/>
              </a:cubicBezTo>
              <a:cubicBezTo>
                <a:pt x="58740" y="260424"/>
                <a:pt x="50800" y="311150"/>
                <a:pt x="47625" y="361950"/>
              </a:cubicBezTo>
              <a:cubicBezTo>
                <a:pt x="50800" y="409575"/>
                <a:pt x="46218" y="458363"/>
                <a:pt x="57150" y="504825"/>
              </a:cubicBezTo>
              <a:cubicBezTo>
                <a:pt x="59772" y="515968"/>
                <a:pt x="74347" y="522611"/>
                <a:pt x="85725" y="523875"/>
              </a:cubicBezTo>
              <a:cubicBezTo>
                <a:pt x="161525" y="532297"/>
                <a:pt x="238125" y="530225"/>
                <a:pt x="314325" y="533400"/>
              </a:cubicBezTo>
              <a:cubicBezTo>
                <a:pt x="301625" y="536575"/>
                <a:pt x="288257" y="537768"/>
                <a:pt x="276225" y="542925"/>
              </a:cubicBezTo>
              <a:cubicBezTo>
                <a:pt x="265703" y="547434"/>
                <a:pt x="257889" y="556855"/>
                <a:pt x="247650" y="561975"/>
              </a:cubicBezTo>
              <a:cubicBezTo>
                <a:pt x="232357" y="569621"/>
                <a:pt x="215900" y="574675"/>
                <a:pt x="200025" y="581025"/>
              </a:cubicBezTo>
              <a:cubicBezTo>
                <a:pt x="177800" y="568325"/>
                <a:pt x="153556" y="558640"/>
                <a:pt x="133350" y="542925"/>
              </a:cubicBezTo>
              <a:cubicBezTo>
                <a:pt x="124314" y="535897"/>
                <a:pt x="124008" y="520417"/>
                <a:pt x="114300" y="514350"/>
              </a:cubicBezTo>
              <a:cubicBezTo>
                <a:pt x="97272" y="503707"/>
                <a:pt x="76200" y="501650"/>
                <a:pt x="57150" y="495300"/>
              </a:cubicBezTo>
              <a:cubicBezTo>
                <a:pt x="44450" y="482600"/>
                <a:pt x="27082" y="473264"/>
                <a:pt x="19050" y="457200"/>
              </a:cubicBezTo>
              <a:cubicBezTo>
                <a:pt x="7341" y="433782"/>
                <a:pt x="0" y="381000"/>
                <a:pt x="0" y="381000"/>
              </a:cubicBezTo>
              <a:cubicBezTo>
                <a:pt x="6318" y="273593"/>
                <a:pt x="-1291" y="232473"/>
                <a:pt x="28575" y="142875"/>
              </a:cubicBezTo>
              <a:cubicBezTo>
                <a:pt x="36322" y="119634"/>
                <a:pt x="38686" y="104189"/>
                <a:pt x="57150" y="85725"/>
              </a:cubicBezTo>
              <a:cubicBezTo>
                <a:pt x="76207" y="66668"/>
                <a:pt x="120868" y="50769"/>
                <a:pt x="142875" y="47625"/>
              </a:cubicBezTo>
              <a:cubicBezTo>
                <a:pt x="190126" y="40875"/>
                <a:pt x="238125" y="41275"/>
                <a:pt x="285750" y="381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15</xdr:col>
      <xdr:colOff>266700</xdr:colOff>
      <xdr:row>22</xdr:row>
      <xdr:rowOff>7482</xdr:rowOff>
    </xdr:from>
    <xdr:to>
      <xdr:col>15</xdr:col>
      <xdr:colOff>544969</xdr:colOff>
      <xdr:row>23</xdr:row>
      <xdr:rowOff>19050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997001E5-FFDD-8C59-CC9E-6A1E14A64AC5}"/>
            </a:ext>
          </a:extLst>
        </xdr:cNvPr>
        <xdr:cNvSpPr/>
      </xdr:nvSpPr>
      <xdr:spPr>
        <a:xfrm>
          <a:off x="12992100" y="4198482"/>
          <a:ext cx="278269" cy="202068"/>
        </a:xfrm>
        <a:custGeom>
          <a:avLst/>
          <a:gdLst>
            <a:gd name="connsiteX0" fmla="*/ 276225 w 278269"/>
            <a:gd name="connsiteY0" fmla="*/ 135393 h 173493"/>
            <a:gd name="connsiteX1" fmla="*/ 228600 w 278269"/>
            <a:gd name="connsiteY1" fmla="*/ 154443 h 173493"/>
            <a:gd name="connsiteX2" fmla="*/ 200025 w 278269"/>
            <a:gd name="connsiteY2" fmla="*/ 163968 h 173493"/>
            <a:gd name="connsiteX3" fmla="*/ 114300 w 278269"/>
            <a:gd name="connsiteY3" fmla="*/ 154443 h 173493"/>
            <a:gd name="connsiteX4" fmla="*/ 76200 w 278269"/>
            <a:gd name="connsiteY4" fmla="*/ 144918 h 173493"/>
            <a:gd name="connsiteX5" fmla="*/ 47625 w 278269"/>
            <a:gd name="connsiteY5" fmla="*/ 78243 h 173493"/>
            <a:gd name="connsiteX6" fmla="*/ 114300 w 278269"/>
            <a:gd name="connsiteY6" fmla="*/ 49668 h 173493"/>
            <a:gd name="connsiteX7" fmla="*/ 152400 w 278269"/>
            <a:gd name="connsiteY7" fmla="*/ 21093 h 173493"/>
            <a:gd name="connsiteX8" fmla="*/ 276225 w 278269"/>
            <a:gd name="connsiteY8" fmla="*/ 30618 h 173493"/>
            <a:gd name="connsiteX9" fmla="*/ 247650 w 278269"/>
            <a:gd name="connsiteY9" fmla="*/ 40143 h 173493"/>
            <a:gd name="connsiteX10" fmla="*/ 142875 w 278269"/>
            <a:gd name="connsiteY10" fmla="*/ 30618 h 173493"/>
            <a:gd name="connsiteX11" fmla="*/ 9525 w 278269"/>
            <a:gd name="connsiteY11" fmla="*/ 87768 h 173493"/>
            <a:gd name="connsiteX12" fmla="*/ 0 w 278269"/>
            <a:gd name="connsiteY12" fmla="*/ 116343 h 173493"/>
            <a:gd name="connsiteX13" fmla="*/ 28575 w 278269"/>
            <a:gd name="connsiteY13" fmla="*/ 144918 h 173493"/>
            <a:gd name="connsiteX14" fmla="*/ 76200 w 278269"/>
            <a:gd name="connsiteY14" fmla="*/ 154443 h 173493"/>
            <a:gd name="connsiteX15" fmla="*/ 171450 w 278269"/>
            <a:gd name="connsiteY15" fmla="*/ 163968 h 173493"/>
            <a:gd name="connsiteX16" fmla="*/ 238125 w 278269"/>
            <a:gd name="connsiteY16" fmla="*/ 173493 h 173493"/>
            <a:gd name="connsiteX17" fmla="*/ 57150 w 278269"/>
            <a:gd name="connsiteY17" fmla="*/ 116343 h 173493"/>
            <a:gd name="connsiteX18" fmla="*/ 95250 w 278269"/>
            <a:gd name="connsiteY18" fmla="*/ 11568 h 173493"/>
            <a:gd name="connsiteX19" fmla="*/ 276225 w 278269"/>
            <a:gd name="connsiteY19" fmla="*/ 11568 h 1734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278269" h="173493">
              <a:moveTo>
                <a:pt x="276225" y="135393"/>
              </a:moveTo>
              <a:cubicBezTo>
                <a:pt x="260350" y="141743"/>
                <a:pt x="244609" y="148440"/>
                <a:pt x="228600" y="154443"/>
              </a:cubicBezTo>
              <a:cubicBezTo>
                <a:pt x="219199" y="157968"/>
                <a:pt x="210065" y="163968"/>
                <a:pt x="200025" y="163968"/>
              </a:cubicBezTo>
              <a:cubicBezTo>
                <a:pt x="171274" y="163968"/>
                <a:pt x="142875" y="157618"/>
                <a:pt x="114300" y="154443"/>
              </a:cubicBezTo>
              <a:cubicBezTo>
                <a:pt x="101600" y="151268"/>
                <a:pt x="87909" y="150772"/>
                <a:pt x="76200" y="144918"/>
              </a:cubicBezTo>
              <a:cubicBezTo>
                <a:pt x="55659" y="134648"/>
                <a:pt x="11134" y="110173"/>
                <a:pt x="47625" y="78243"/>
              </a:cubicBezTo>
              <a:cubicBezTo>
                <a:pt x="65822" y="62320"/>
                <a:pt x="93072" y="61247"/>
                <a:pt x="114300" y="49668"/>
              </a:cubicBezTo>
              <a:cubicBezTo>
                <a:pt x="128237" y="42066"/>
                <a:pt x="139700" y="30618"/>
                <a:pt x="152400" y="21093"/>
              </a:cubicBezTo>
              <a:cubicBezTo>
                <a:pt x="193675" y="24268"/>
                <a:pt x="235632" y="22499"/>
                <a:pt x="276225" y="30618"/>
              </a:cubicBezTo>
              <a:cubicBezTo>
                <a:pt x="286070" y="32587"/>
                <a:pt x="257690" y="40143"/>
                <a:pt x="247650" y="40143"/>
              </a:cubicBezTo>
              <a:cubicBezTo>
                <a:pt x="212581" y="40143"/>
                <a:pt x="177800" y="33793"/>
                <a:pt x="142875" y="30618"/>
              </a:cubicBezTo>
              <a:cubicBezTo>
                <a:pt x="52112" y="47120"/>
                <a:pt x="46147" y="23679"/>
                <a:pt x="9525" y="87768"/>
              </a:cubicBezTo>
              <a:cubicBezTo>
                <a:pt x="4544" y="96485"/>
                <a:pt x="3175" y="106818"/>
                <a:pt x="0" y="116343"/>
              </a:cubicBezTo>
              <a:cubicBezTo>
                <a:pt x="9525" y="125868"/>
                <a:pt x="16527" y="138894"/>
                <a:pt x="28575" y="144918"/>
              </a:cubicBezTo>
              <a:cubicBezTo>
                <a:pt x="43055" y="152158"/>
                <a:pt x="60153" y="152303"/>
                <a:pt x="76200" y="154443"/>
              </a:cubicBezTo>
              <a:cubicBezTo>
                <a:pt x="107828" y="158660"/>
                <a:pt x="139760" y="160240"/>
                <a:pt x="171450" y="163968"/>
              </a:cubicBezTo>
              <a:cubicBezTo>
                <a:pt x="193747" y="166591"/>
                <a:pt x="215900" y="170318"/>
                <a:pt x="238125" y="173493"/>
              </a:cubicBezTo>
              <a:cubicBezTo>
                <a:pt x="177800" y="154443"/>
                <a:pt x="99005" y="163779"/>
                <a:pt x="57150" y="116343"/>
              </a:cubicBezTo>
              <a:cubicBezTo>
                <a:pt x="32563" y="88477"/>
                <a:pt x="61725" y="27602"/>
                <a:pt x="95250" y="11568"/>
              </a:cubicBezTo>
              <a:cubicBezTo>
                <a:pt x="149671" y="-14460"/>
                <a:pt x="215900" y="11568"/>
                <a:pt x="276225" y="1156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</xdr:col>
      <xdr:colOff>85725</xdr:colOff>
      <xdr:row>10</xdr:row>
      <xdr:rowOff>57150</xdr:rowOff>
    </xdr:from>
    <xdr:to>
      <xdr:col>3</xdr:col>
      <xdr:colOff>285976</xdr:colOff>
      <xdr:row>25</xdr:row>
      <xdr:rowOff>28970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0BDC7A1-9738-C0B7-1499-1BA80B94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1962150"/>
          <a:ext cx="1619476" cy="282932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9</xdr:row>
      <xdr:rowOff>47625</xdr:rowOff>
    </xdr:from>
    <xdr:to>
      <xdr:col>9</xdr:col>
      <xdr:colOff>717025</xdr:colOff>
      <xdr:row>25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45B9B1-7890-5FF9-223D-95644F9B4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43700" y="1762125"/>
          <a:ext cx="1726675" cy="317182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26</xdr:row>
      <xdr:rowOff>66675</xdr:rowOff>
    </xdr:from>
    <xdr:to>
      <xdr:col>17</xdr:col>
      <xdr:colOff>676501</xdr:colOff>
      <xdr:row>41</xdr:row>
      <xdr:rowOff>38495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8A467F-C824-442E-A860-80303446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73125" y="5019675"/>
          <a:ext cx="1619476" cy="2829320"/>
        </a:xfrm>
        <a:prstGeom prst="rect">
          <a:avLst/>
        </a:prstGeom>
      </xdr:spPr>
    </xdr:pic>
    <xdr:clientData/>
  </xdr:twoCellAnchor>
  <xdr:twoCellAnchor editAs="oneCell">
    <xdr:from>
      <xdr:col>17</xdr:col>
      <xdr:colOff>733425</xdr:colOff>
      <xdr:row>26</xdr:row>
      <xdr:rowOff>76200</xdr:rowOff>
    </xdr:from>
    <xdr:to>
      <xdr:col>18</xdr:col>
      <xdr:colOff>1602850</xdr:colOff>
      <xdr:row>43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0BD8547-D08F-4FB4-A276-7898E8A76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11500" y="5029200"/>
          <a:ext cx="1726675" cy="3171825"/>
        </a:xfrm>
        <a:prstGeom prst="rect">
          <a:avLst/>
        </a:prstGeom>
      </xdr:spPr>
    </xdr:pic>
    <xdr:clientData/>
  </xdr:twoCellAnchor>
  <xdr:twoCellAnchor>
    <xdr:from>
      <xdr:col>16</xdr:col>
      <xdr:colOff>1552575</xdr:colOff>
      <xdr:row>27</xdr:row>
      <xdr:rowOff>9525</xdr:rowOff>
    </xdr:from>
    <xdr:to>
      <xdr:col>17</xdr:col>
      <xdr:colOff>790575</xdr:colOff>
      <xdr:row>32</xdr:row>
      <xdr:rowOff>142875</xdr:rowOff>
    </xdr:to>
    <xdr:sp macro="" textlink="">
      <xdr:nvSpPr>
        <xdr:cNvPr id="12" name="Forma libre: forma 11">
          <a:extLst>
            <a:ext uri="{FF2B5EF4-FFF2-40B4-BE49-F238E27FC236}">
              <a16:creationId xmlns:a16="http://schemas.microsoft.com/office/drawing/2014/main" id="{964C9A48-D32E-4785-83D8-9D881405BADF}"/>
            </a:ext>
          </a:extLst>
        </xdr:cNvPr>
        <xdr:cNvSpPr/>
      </xdr:nvSpPr>
      <xdr:spPr>
        <a:xfrm>
          <a:off x="15049500" y="5153025"/>
          <a:ext cx="819150" cy="1085850"/>
        </a:xfrm>
        <a:custGeom>
          <a:avLst/>
          <a:gdLst>
            <a:gd name="connsiteX0" fmla="*/ 0 w 819150"/>
            <a:gd name="connsiteY0" fmla="*/ 0 h 1085850"/>
            <a:gd name="connsiteX1" fmla="*/ 114300 w 819150"/>
            <a:gd name="connsiteY1" fmla="*/ 85725 h 1085850"/>
            <a:gd name="connsiteX2" fmla="*/ 200025 w 819150"/>
            <a:gd name="connsiteY2" fmla="*/ 171450 h 1085850"/>
            <a:gd name="connsiteX3" fmla="*/ 285750 w 819150"/>
            <a:gd name="connsiteY3" fmla="*/ 295275 h 1085850"/>
            <a:gd name="connsiteX4" fmla="*/ 295275 w 819150"/>
            <a:gd name="connsiteY4" fmla="*/ 371475 h 1085850"/>
            <a:gd name="connsiteX5" fmla="*/ 314325 w 819150"/>
            <a:gd name="connsiteY5" fmla="*/ 419100 h 1085850"/>
            <a:gd name="connsiteX6" fmla="*/ 352425 w 819150"/>
            <a:gd name="connsiteY6" fmla="*/ 504825 h 1085850"/>
            <a:gd name="connsiteX7" fmla="*/ 371475 w 819150"/>
            <a:gd name="connsiteY7" fmla="*/ 571500 h 1085850"/>
            <a:gd name="connsiteX8" fmla="*/ 400050 w 819150"/>
            <a:gd name="connsiteY8" fmla="*/ 619125 h 1085850"/>
            <a:gd name="connsiteX9" fmla="*/ 428625 w 819150"/>
            <a:gd name="connsiteY9" fmla="*/ 695325 h 1085850"/>
            <a:gd name="connsiteX10" fmla="*/ 476250 w 819150"/>
            <a:gd name="connsiteY10" fmla="*/ 752475 h 1085850"/>
            <a:gd name="connsiteX11" fmla="*/ 485775 w 819150"/>
            <a:gd name="connsiteY11" fmla="*/ 781050 h 1085850"/>
            <a:gd name="connsiteX12" fmla="*/ 523875 w 819150"/>
            <a:gd name="connsiteY12" fmla="*/ 819150 h 1085850"/>
            <a:gd name="connsiteX13" fmla="*/ 571500 w 819150"/>
            <a:gd name="connsiteY13" fmla="*/ 885825 h 1085850"/>
            <a:gd name="connsiteX14" fmla="*/ 609600 w 819150"/>
            <a:gd name="connsiteY14" fmla="*/ 914400 h 1085850"/>
            <a:gd name="connsiteX15" fmla="*/ 628650 w 819150"/>
            <a:gd name="connsiteY15" fmla="*/ 942975 h 1085850"/>
            <a:gd name="connsiteX16" fmla="*/ 762000 w 819150"/>
            <a:gd name="connsiteY16" fmla="*/ 1057275 h 1085850"/>
            <a:gd name="connsiteX17" fmla="*/ 790575 w 819150"/>
            <a:gd name="connsiteY17" fmla="*/ 1066800 h 1085850"/>
            <a:gd name="connsiteX18" fmla="*/ 819150 w 819150"/>
            <a:gd name="connsiteY18" fmla="*/ 1085850 h 1085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819150" h="1085850">
              <a:moveTo>
                <a:pt x="0" y="0"/>
              </a:moveTo>
              <a:cubicBezTo>
                <a:pt x="51906" y="34604"/>
                <a:pt x="67588" y="42127"/>
                <a:pt x="114300" y="85725"/>
              </a:cubicBezTo>
              <a:cubicBezTo>
                <a:pt x="143843" y="113298"/>
                <a:pt x="177609" y="137826"/>
                <a:pt x="200025" y="171450"/>
              </a:cubicBezTo>
              <a:cubicBezTo>
                <a:pt x="265981" y="270384"/>
                <a:pt x="236569" y="229701"/>
                <a:pt x="285750" y="295275"/>
              </a:cubicBezTo>
              <a:cubicBezTo>
                <a:pt x="288925" y="320675"/>
                <a:pt x="289519" y="346533"/>
                <a:pt x="295275" y="371475"/>
              </a:cubicBezTo>
              <a:cubicBezTo>
                <a:pt x="299120" y="388135"/>
                <a:pt x="308918" y="402880"/>
                <a:pt x="314325" y="419100"/>
              </a:cubicBezTo>
              <a:cubicBezTo>
                <a:pt x="338851" y="492679"/>
                <a:pt x="302250" y="421199"/>
                <a:pt x="352425" y="504825"/>
              </a:cubicBezTo>
              <a:cubicBezTo>
                <a:pt x="355477" y="517032"/>
                <a:pt x="364643" y="557835"/>
                <a:pt x="371475" y="571500"/>
              </a:cubicBezTo>
              <a:cubicBezTo>
                <a:pt x="379754" y="588059"/>
                <a:pt x="390525" y="603250"/>
                <a:pt x="400050" y="619125"/>
              </a:cubicBezTo>
              <a:cubicBezTo>
                <a:pt x="407720" y="649806"/>
                <a:pt x="409468" y="668505"/>
                <a:pt x="428625" y="695325"/>
              </a:cubicBezTo>
              <a:cubicBezTo>
                <a:pt x="463734" y="744478"/>
                <a:pt x="451054" y="702083"/>
                <a:pt x="476250" y="752475"/>
              </a:cubicBezTo>
              <a:cubicBezTo>
                <a:pt x="480740" y="761455"/>
                <a:pt x="479939" y="772880"/>
                <a:pt x="485775" y="781050"/>
              </a:cubicBezTo>
              <a:cubicBezTo>
                <a:pt x="496214" y="795665"/>
                <a:pt x="512186" y="805513"/>
                <a:pt x="523875" y="819150"/>
              </a:cubicBezTo>
              <a:cubicBezTo>
                <a:pt x="556325" y="857009"/>
                <a:pt x="529685" y="844010"/>
                <a:pt x="571500" y="885825"/>
              </a:cubicBezTo>
              <a:cubicBezTo>
                <a:pt x="582725" y="897050"/>
                <a:pt x="598375" y="903175"/>
                <a:pt x="609600" y="914400"/>
              </a:cubicBezTo>
              <a:cubicBezTo>
                <a:pt x="617695" y="922495"/>
                <a:pt x="620949" y="934504"/>
                <a:pt x="628650" y="942975"/>
              </a:cubicBezTo>
              <a:cubicBezTo>
                <a:pt x="649616" y="966038"/>
                <a:pt x="720485" y="1043437"/>
                <a:pt x="762000" y="1057275"/>
              </a:cubicBezTo>
              <a:cubicBezTo>
                <a:pt x="771525" y="1060450"/>
                <a:pt x="781595" y="1062310"/>
                <a:pt x="790575" y="1066800"/>
              </a:cubicBezTo>
              <a:cubicBezTo>
                <a:pt x="800814" y="1071920"/>
                <a:pt x="819150" y="1085850"/>
                <a:pt x="819150" y="1085850"/>
              </a:cubicBezTo>
            </a:path>
          </a:pathLst>
        </a:cu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1543050</xdr:colOff>
      <xdr:row>28</xdr:row>
      <xdr:rowOff>0</xdr:rowOff>
    </xdr:from>
    <xdr:to>
      <xdr:col>17</xdr:col>
      <xdr:colOff>762077</xdr:colOff>
      <xdr:row>33</xdr:row>
      <xdr:rowOff>142875</xdr:rowOff>
    </xdr:to>
    <xdr:sp macro="" textlink="">
      <xdr:nvSpPr>
        <xdr:cNvPr id="13" name="Forma libre: forma 12">
          <a:extLst>
            <a:ext uri="{FF2B5EF4-FFF2-40B4-BE49-F238E27FC236}">
              <a16:creationId xmlns:a16="http://schemas.microsoft.com/office/drawing/2014/main" id="{A7873536-AF1D-25F9-8A4D-67F58513FFDE}"/>
            </a:ext>
          </a:extLst>
        </xdr:cNvPr>
        <xdr:cNvSpPr/>
      </xdr:nvSpPr>
      <xdr:spPr>
        <a:xfrm>
          <a:off x="15039975" y="5334000"/>
          <a:ext cx="800177" cy="1095375"/>
        </a:xfrm>
        <a:custGeom>
          <a:avLst/>
          <a:gdLst>
            <a:gd name="connsiteX0" fmla="*/ 0 w 800177"/>
            <a:gd name="connsiteY0" fmla="*/ 0 h 1095375"/>
            <a:gd name="connsiteX1" fmla="*/ 19050 w 800177"/>
            <a:gd name="connsiteY1" fmla="*/ 47625 h 1095375"/>
            <a:gd name="connsiteX2" fmla="*/ 38100 w 800177"/>
            <a:gd name="connsiteY2" fmla="*/ 85725 h 1095375"/>
            <a:gd name="connsiteX3" fmla="*/ 47625 w 800177"/>
            <a:gd name="connsiteY3" fmla="*/ 142875 h 1095375"/>
            <a:gd name="connsiteX4" fmla="*/ 85725 w 800177"/>
            <a:gd name="connsiteY4" fmla="*/ 276225 h 1095375"/>
            <a:gd name="connsiteX5" fmla="*/ 133350 w 800177"/>
            <a:gd name="connsiteY5" fmla="*/ 371475 h 1095375"/>
            <a:gd name="connsiteX6" fmla="*/ 152400 w 800177"/>
            <a:gd name="connsiteY6" fmla="*/ 409575 h 1095375"/>
            <a:gd name="connsiteX7" fmla="*/ 219075 w 800177"/>
            <a:gd name="connsiteY7" fmla="*/ 542925 h 1095375"/>
            <a:gd name="connsiteX8" fmla="*/ 247650 w 800177"/>
            <a:gd name="connsiteY8" fmla="*/ 571500 h 1095375"/>
            <a:gd name="connsiteX9" fmla="*/ 295275 w 800177"/>
            <a:gd name="connsiteY9" fmla="*/ 647700 h 1095375"/>
            <a:gd name="connsiteX10" fmla="*/ 390525 w 800177"/>
            <a:gd name="connsiteY10" fmla="*/ 781050 h 1095375"/>
            <a:gd name="connsiteX11" fmla="*/ 504825 w 800177"/>
            <a:gd name="connsiteY11" fmla="*/ 914400 h 1095375"/>
            <a:gd name="connsiteX12" fmla="*/ 552450 w 800177"/>
            <a:gd name="connsiteY12" fmla="*/ 962025 h 1095375"/>
            <a:gd name="connsiteX13" fmla="*/ 609600 w 800177"/>
            <a:gd name="connsiteY13" fmla="*/ 981075 h 1095375"/>
            <a:gd name="connsiteX14" fmla="*/ 638175 w 800177"/>
            <a:gd name="connsiteY14" fmla="*/ 1009650 h 1095375"/>
            <a:gd name="connsiteX15" fmla="*/ 695325 w 800177"/>
            <a:gd name="connsiteY15" fmla="*/ 1057275 h 1095375"/>
            <a:gd name="connsiteX16" fmla="*/ 771525 w 800177"/>
            <a:gd name="connsiteY16" fmla="*/ 1076325 h 1095375"/>
            <a:gd name="connsiteX17" fmla="*/ 800100 w 800177"/>
            <a:gd name="connsiteY17" fmla="*/ 1095375 h 1095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800177" h="1095375">
              <a:moveTo>
                <a:pt x="0" y="0"/>
              </a:moveTo>
              <a:cubicBezTo>
                <a:pt x="6350" y="15875"/>
                <a:pt x="12106" y="32001"/>
                <a:pt x="19050" y="47625"/>
              </a:cubicBezTo>
              <a:cubicBezTo>
                <a:pt x="24817" y="60600"/>
                <a:pt x="34020" y="72125"/>
                <a:pt x="38100" y="85725"/>
              </a:cubicBezTo>
              <a:cubicBezTo>
                <a:pt x="43649" y="104223"/>
                <a:pt x="43578" y="123991"/>
                <a:pt x="47625" y="142875"/>
              </a:cubicBezTo>
              <a:cubicBezTo>
                <a:pt x="54158" y="173361"/>
                <a:pt x="71731" y="244239"/>
                <a:pt x="85725" y="276225"/>
              </a:cubicBezTo>
              <a:cubicBezTo>
                <a:pt x="99953" y="308746"/>
                <a:pt x="117475" y="339725"/>
                <a:pt x="133350" y="371475"/>
              </a:cubicBezTo>
              <a:cubicBezTo>
                <a:pt x="139700" y="384175"/>
                <a:pt x="146807" y="396524"/>
                <a:pt x="152400" y="409575"/>
              </a:cubicBezTo>
              <a:cubicBezTo>
                <a:pt x="174247" y="460550"/>
                <a:pt x="186776" y="496783"/>
                <a:pt x="219075" y="542925"/>
              </a:cubicBezTo>
              <a:cubicBezTo>
                <a:pt x="226800" y="553960"/>
                <a:pt x="238125" y="561975"/>
                <a:pt x="247650" y="571500"/>
              </a:cubicBezTo>
              <a:cubicBezTo>
                <a:pt x="297511" y="696152"/>
                <a:pt x="234277" y="556204"/>
                <a:pt x="295275" y="647700"/>
              </a:cubicBezTo>
              <a:cubicBezTo>
                <a:pt x="400080" y="804908"/>
                <a:pt x="212945" y="578102"/>
                <a:pt x="390525" y="781050"/>
              </a:cubicBezTo>
              <a:cubicBezTo>
                <a:pt x="415669" y="856482"/>
                <a:pt x="392950" y="802525"/>
                <a:pt x="504825" y="914400"/>
              </a:cubicBezTo>
              <a:cubicBezTo>
                <a:pt x="520700" y="930275"/>
                <a:pt x="531151" y="954925"/>
                <a:pt x="552450" y="962025"/>
              </a:cubicBezTo>
              <a:lnTo>
                <a:pt x="609600" y="981075"/>
              </a:lnTo>
              <a:cubicBezTo>
                <a:pt x="619125" y="990600"/>
                <a:pt x="629551" y="999302"/>
                <a:pt x="638175" y="1009650"/>
              </a:cubicBezTo>
              <a:cubicBezTo>
                <a:pt x="666927" y="1044153"/>
                <a:pt x="644721" y="1040407"/>
                <a:pt x="695325" y="1057275"/>
              </a:cubicBezTo>
              <a:cubicBezTo>
                <a:pt x="720163" y="1065554"/>
                <a:pt x="746687" y="1068046"/>
                <a:pt x="771525" y="1076325"/>
              </a:cubicBezTo>
              <a:cubicBezTo>
                <a:pt x="803112" y="1086854"/>
                <a:pt x="800100" y="1075810"/>
                <a:pt x="800100" y="1095375"/>
              </a:cubicBezTo>
            </a:path>
          </a:pathLst>
        </a:cu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1571625</xdr:colOff>
      <xdr:row>26</xdr:row>
      <xdr:rowOff>133350</xdr:rowOff>
    </xdr:from>
    <xdr:to>
      <xdr:col>17</xdr:col>
      <xdr:colOff>771525</xdr:colOff>
      <xdr:row>32</xdr:row>
      <xdr:rowOff>2429</xdr:rowOff>
    </xdr:to>
    <xdr:sp macro="" textlink="">
      <xdr:nvSpPr>
        <xdr:cNvPr id="15" name="Forma libre: forma 14">
          <a:extLst>
            <a:ext uri="{FF2B5EF4-FFF2-40B4-BE49-F238E27FC236}">
              <a16:creationId xmlns:a16="http://schemas.microsoft.com/office/drawing/2014/main" id="{1F918CFD-D5C1-9275-136C-5D2B7F6AEAB2}"/>
            </a:ext>
          </a:extLst>
        </xdr:cNvPr>
        <xdr:cNvSpPr/>
      </xdr:nvSpPr>
      <xdr:spPr>
        <a:xfrm>
          <a:off x="15068550" y="5086350"/>
          <a:ext cx="781050" cy="1012079"/>
        </a:xfrm>
        <a:custGeom>
          <a:avLst/>
          <a:gdLst>
            <a:gd name="connsiteX0" fmla="*/ 0 w 781050"/>
            <a:gd name="connsiteY0" fmla="*/ 1000125 h 1012079"/>
            <a:gd name="connsiteX1" fmla="*/ 190500 w 781050"/>
            <a:gd name="connsiteY1" fmla="*/ 1000125 h 1012079"/>
            <a:gd name="connsiteX2" fmla="*/ 247650 w 781050"/>
            <a:gd name="connsiteY2" fmla="*/ 962025 h 1012079"/>
            <a:gd name="connsiteX3" fmla="*/ 361950 w 781050"/>
            <a:gd name="connsiteY3" fmla="*/ 857250 h 1012079"/>
            <a:gd name="connsiteX4" fmla="*/ 381000 w 781050"/>
            <a:gd name="connsiteY4" fmla="*/ 800100 h 1012079"/>
            <a:gd name="connsiteX5" fmla="*/ 409575 w 781050"/>
            <a:gd name="connsiteY5" fmla="*/ 723900 h 1012079"/>
            <a:gd name="connsiteX6" fmla="*/ 419100 w 781050"/>
            <a:gd name="connsiteY6" fmla="*/ 666750 h 1012079"/>
            <a:gd name="connsiteX7" fmla="*/ 466725 w 781050"/>
            <a:gd name="connsiteY7" fmla="*/ 190500 h 1012079"/>
            <a:gd name="connsiteX8" fmla="*/ 495300 w 781050"/>
            <a:gd name="connsiteY8" fmla="*/ 142875 h 1012079"/>
            <a:gd name="connsiteX9" fmla="*/ 600075 w 781050"/>
            <a:gd name="connsiteY9" fmla="*/ 28575 h 1012079"/>
            <a:gd name="connsiteX10" fmla="*/ 666750 w 781050"/>
            <a:gd name="connsiteY10" fmla="*/ 0 h 1012079"/>
            <a:gd name="connsiteX11" fmla="*/ 781050 w 781050"/>
            <a:gd name="connsiteY11" fmla="*/ 9525 h 1012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781050" h="1012079">
              <a:moveTo>
                <a:pt x="0" y="1000125"/>
              </a:moveTo>
              <a:cubicBezTo>
                <a:pt x="71285" y="1010309"/>
                <a:pt x="111355" y="1020953"/>
                <a:pt x="190500" y="1000125"/>
              </a:cubicBezTo>
              <a:cubicBezTo>
                <a:pt x="212641" y="994298"/>
                <a:pt x="229334" y="975762"/>
                <a:pt x="247650" y="962025"/>
              </a:cubicBezTo>
              <a:cubicBezTo>
                <a:pt x="299548" y="923102"/>
                <a:pt x="315457" y="903743"/>
                <a:pt x="361950" y="857250"/>
              </a:cubicBezTo>
              <a:cubicBezTo>
                <a:pt x="368300" y="838200"/>
                <a:pt x="374246" y="819011"/>
                <a:pt x="381000" y="800100"/>
              </a:cubicBezTo>
              <a:cubicBezTo>
                <a:pt x="390124" y="774553"/>
                <a:pt x="402123" y="749983"/>
                <a:pt x="409575" y="723900"/>
              </a:cubicBezTo>
              <a:cubicBezTo>
                <a:pt x="414881" y="705330"/>
                <a:pt x="415925" y="685800"/>
                <a:pt x="419100" y="666750"/>
              </a:cubicBezTo>
              <a:cubicBezTo>
                <a:pt x="427493" y="528273"/>
                <a:pt x="427204" y="335409"/>
                <a:pt x="466725" y="190500"/>
              </a:cubicBezTo>
              <a:cubicBezTo>
                <a:pt x="471596" y="172639"/>
                <a:pt x="484762" y="158096"/>
                <a:pt x="495300" y="142875"/>
              </a:cubicBezTo>
              <a:cubicBezTo>
                <a:pt x="535353" y="85021"/>
                <a:pt x="546415" y="64348"/>
                <a:pt x="600075" y="28575"/>
              </a:cubicBezTo>
              <a:cubicBezTo>
                <a:pt x="623615" y="12882"/>
                <a:pt x="641350" y="8467"/>
                <a:pt x="666750" y="0"/>
              </a:cubicBezTo>
              <a:cubicBezTo>
                <a:pt x="774687" y="9812"/>
                <a:pt x="736456" y="9525"/>
                <a:pt x="781050" y="9525"/>
              </a:cubicBezTo>
            </a:path>
          </a:pathLst>
        </a:cu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1533525</xdr:colOff>
      <xdr:row>27</xdr:row>
      <xdr:rowOff>171450</xdr:rowOff>
    </xdr:from>
    <xdr:to>
      <xdr:col>17</xdr:col>
      <xdr:colOff>762000</xdr:colOff>
      <xdr:row>33</xdr:row>
      <xdr:rowOff>0</xdr:rowOff>
    </xdr:to>
    <xdr:sp macro="" textlink="">
      <xdr:nvSpPr>
        <xdr:cNvPr id="16" name="Forma libre: forma 15">
          <a:extLst>
            <a:ext uri="{FF2B5EF4-FFF2-40B4-BE49-F238E27FC236}">
              <a16:creationId xmlns:a16="http://schemas.microsoft.com/office/drawing/2014/main" id="{323055E5-B946-0282-C30A-8DD1DD0E9193}"/>
            </a:ext>
          </a:extLst>
        </xdr:cNvPr>
        <xdr:cNvSpPr/>
      </xdr:nvSpPr>
      <xdr:spPr>
        <a:xfrm>
          <a:off x="15030450" y="5314950"/>
          <a:ext cx="809625" cy="971550"/>
        </a:xfrm>
        <a:custGeom>
          <a:avLst/>
          <a:gdLst>
            <a:gd name="connsiteX0" fmla="*/ 0 w 809625"/>
            <a:gd name="connsiteY0" fmla="*/ 971550 h 971550"/>
            <a:gd name="connsiteX1" fmla="*/ 190500 w 809625"/>
            <a:gd name="connsiteY1" fmla="*/ 923925 h 971550"/>
            <a:gd name="connsiteX2" fmla="*/ 228600 w 809625"/>
            <a:gd name="connsiteY2" fmla="*/ 885825 h 971550"/>
            <a:gd name="connsiteX3" fmla="*/ 247650 w 809625"/>
            <a:gd name="connsiteY3" fmla="*/ 838200 h 971550"/>
            <a:gd name="connsiteX4" fmla="*/ 285750 w 809625"/>
            <a:gd name="connsiteY4" fmla="*/ 790575 h 971550"/>
            <a:gd name="connsiteX5" fmla="*/ 295275 w 809625"/>
            <a:gd name="connsiteY5" fmla="*/ 742950 h 971550"/>
            <a:gd name="connsiteX6" fmla="*/ 342900 w 809625"/>
            <a:gd name="connsiteY6" fmla="*/ 657225 h 971550"/>
            <a:gd name="connsiteX7" fmla="*/ 381000 w 809625"/>
            <a:gd name="connsiteY7" fmla="*/ 552450 h 971550"/>
            <a:gd name="connsiteX8" fmla="*/ 438150 w 809625"/>
            <a:gd name="connsiteY8" fmla="*/ 466725 h 971550"/>
            <a:gd name="connsiteX9" fmla="*/ 457200 w 809625"/>
            <a:gd name="connsiteY9" fmla="*/ 390525 h 971550"/>
            <a:gd name="connsiteX10" fmla="*/ 495300 w 809625"/>
            <a:gd name="connsiteY10" fmla="*/ 333375 h 971550"/>
            <a:gd name="connsiteX11" fmla="*/ 523875 w 809625"/>
            <a:gd name="connsiteY11" fmla="*/ 276225 h 971550"/>
            <a:gd name="connsiteX12" fmla="*/ 561975 w 809625"/>
            <a:gd name="connsiteY12" fmla="*/ 228600 h 971550"/>
            <a:gd name="connsiteX13" fmla="*/ 600075 w 809625"/>
            <a:gd name="connsiteY13" fmla="*/ 133350 h 971550"/>
            <a:gd name="connsiteX14" fmla="*/ 628650 w 809625"/>
            <a:gd name="connsiteY14" fmla="*/ 104775 h 971550"/>
            <a:gd name="connsiteX15" fmla="*/ 666750 w 809625"/>
            <a:gd name="connsiteY15" fmla="*/ 47625 h 971550"/>
            <a:gd name="connsiteX16" fmla="*/ 704850 w 809625"/>
            <a:gd name="connsiteY16" fmla="*/ 38100 h 971550"/>
            <a:gd name="connsiteX17" fmla="*/ 781050 w 809625"/>
            <a:gd name="connsiteY17" fmla="*/ 9525 h 971550"/>
            <a:gd name="connsiteX18" fmla="*/ 809625 w 809625"/>
            <a:gd name="connsiteY18" fmla="*/ 0 h 971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809625" h="971550">
              <a:moveTo>
                <a:pt x="0" y="971550"/>
              </a:moveTo>
              <a:cubicBezTo>
                <a:pt x="69587" y="960844"/>
                <a:pt x="130684" y="961990"/>
                <a:pt x="190500" y="923925"/>
              </a:cubicBezTo>
              <a:cubicBezTo>
                <a:pt x="205653" y="914282"/>
                <a:pt x="215900" y="898525"/>
                <a:pt x="228600" y="885825"/>
              </a:cubicBezTo>
              <a:cubicBezTo>
                <a:pt x="234950" y="869950"/>
                <a:pt x="238853" y="852861"/>
                <a:pt x="247650" y="838200"/>
              </a:cubicBezTo>
              <a:cubicBezTo>
                <a:pt x="258110" y="820767"/>
                <a:pt x="276658" y="808759"/>
                <a:pt x="285750" y="790575"/>
              </a:cubicBezTo>
              <a:cubicBezTo>
                <a:pt x="292990" y="776095"/>
                <a:pt x="288898" y="757830"/>
                <a:pt x="295275" y="742950"/>
              </a:cubicBezTo>
              <a:cubicBezTo>
                <a:pt x="308152" y="712904"/>
                <a:pt x="327025" y="685800"/>
                <a:pt x="342900" y="657225"/>
              </a:cubicBezTo>
              <a:cubicBezTo>
                <a:pt x="353724" y="613929"/>
                <a:pt x="355701" y="597426"/>
                <a:pt x="381000" y="552450"/>
              </a:cubicBezTo>
              <a:cubicBezTo>
                <a:pt x="397837" y="522518"/>
                <a:pt x="419100" y="495300"/>
                <a:pt x="438150" y="466725"/>
              </a:cubicBezTo>
              <a:cubicBezTo>
                <a:pt x="444500" y="441325"/>
                <a:pt x="446887" y="414590"/>
                <a:pt x="457200" y="390525"/>
              </a:cubicBezTo>
              <a:cubicBezTo>
                <a:pt x="466219" y="369481"/>
                <a:pt x="483764" y="353151"/>
                <a:pt x="495300" y="333375"/>
              </a:cubicBezTo>
              <a:cubicBezTo>
                <a:pt x="506032" y="314978"/>
                <a:pt x="512440" y="294194"/>
                <a:pt x="523875" y="276225"/>
              </a:cubicBezTo>
              <a:cubicBezTo>
                <a:pt x="534790" y="259073"/>
                <a:pt x="552408" y="246538"/>
                <a:pt x="561975" y="228600"/>
              </a:cubicBezTo>
              <a:cubicBezTo>
                <a:pt x="578067" y="198427"/>
                <a:pt x="575895" y="157530"/>
                <a:pt x="600075" y="133350"/>
              </a:cubicBezTo>
              <a:cubicBezTo>
                <a:pt x="609600" y="123825"/>
                <a:pt x="620380" y="115408"/>
                <a:pt x="628650" y="104775"/>
              </a:cubicBezTo>
              <a:cubicBezTo>
                <a:pt x="642706" y="86703"/>
                <a:pt x="649520" y="62702"/>
                <a:pt x="666750" y="47625"/>
              </a:cubicBezTo>
              <a:cubicBezTo>
                <a:pt x="676602" y="39005"/>
                <a:pt x="692431" y="42240"/>
                <a:pt x="704850" y="38100"/>
              </a:cubicBezTo>
              <a:cubicBezTo>
                <a:pt x="730585" y="29522"/>
                <a:pt x="755556" y="18796"/>
                <a:pt x="781050" y="9525"/>
              </a:cubicBezTo>
              <a:cubicBezTo>
                <a:pt x="790486" y="6094"/>
                <a:pt x="809625" y="0"/>
                <a:pt x="809625" y="0"/>
              </a:cubicBezTo>
            </a:path>
          </a:pathLst>
        </a:cu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23</xdr:col>
      <xdr:colOff>400050</xdr:colOff>
      <xdr:row>1</xdr:row>
      <xdr:rowOff>104775</xdr:rowOff>
    </xdr:from>
    <xdr:to>
      <xdr:col>34</xdr:col>
      <xdr:colOff>86645</xdr:colOff>
      <xdr:row>4</xdr:row>
      <xdr:rowOff>104855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2B5C0F-17A1-2802-B269-DA29E6F83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78725" y="295275"/>
          <a:ext cx="6592220" cy="571580"/>
        </a:xfrm>
        <a:prstGeom prst="rect">
          <a:avLst/>
        </a:prstGeom>
      </xdr:spPr>
    </xdr:pic>
    <xdr:clientData/>
  </xdr:twoCellAnchor>
  <xdr:twoCellAnchor editAs="oneCell">
    <xdr:from>
      <xdr:col>26</xdr:col>
      <xdr:colOff>272864</xdr:colOff>
      <xdr:row>23</xdr:row>
      <xdr:rowOff>2242</xdr:rowOff>
    </xdr:from>
    <xdr:to>
      <xdr:col>30</xdr:col>
      <xdr:colOff>560293</xdr:colOff>
      <xdr:row>49</xdr:row>
      <xdr:rowOff>61879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0D2422E-23D3-4219-8CBE-6826B877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48335" y="4383742"/>
          <a:ext cx="2707900" cy="5012637"/>
        </a:xfrm>
        <a:prstGeom prst="rect">
          <a:avLst/>
        </a:prstGeom>
      </xdr:spPr>
    </xdr:pic>
    <xdr:clientData/>
  </xdr:twoCellAnchor>
  <xdr:twoCellAnchor editAs="oneCell">
    <xdr:from>
      <xdr:col>52</xdr:col>
      <xdr:colOff>84859</xdr:colOff>
      <xdr:row>1</xdr:row>
      <xdr:rowOff>63212</xdr:rowOff>
    </xdr:from>
    <xdr:to>
      <xdr:col>61</xdr:col>
      <xdr:colOff>548120</xdr:colOff>
      <xdr:row>5</xdr:row>
      <xdr:rowOff>54107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9253490-044D-C686-BC18-F0A5FFDF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258586" y="253712"/>
          <a:ext cx="5918489" cy="752895"/>
        </a:xfrm>
        <a:prstGeom prst="rect">
          <a:avLst/>
        </a:prstGeom>
      </xdr:spPr>
    </xdr:pic>
    <xdr:clientData/>
  </xdr:twoCellAnchor>
  <xdr:twoCellAnchor editAs="oneCell">
    <xdr:from>
      <xdr:col>54</xdr:col>
      <xdr:colOff>548409</xdr:colOff>
      <xdr:row>7</xdr:row>
      <xdr:rowOff>3752</xdr:rowOff>
    </xdr:from>
    <xdr:to>
      <xdr:col>57</xdr:col>
      <xdr:colOff>339086</xdr:colOff>
      <xdr:row>21</xdr:row>
      <xdr:rowOff>166072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974ECE4-1D54-4D98-8DEA-E93035864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34409" y="1337252"/>
          <a:ext cx="1609086" cy="2829320"/>
        </a:xfrm>
        <a:prstGeom prst="rect">
          <a:avLst/>
        </a:prstGeom>
      </xdr:spPr>
    </xdr:pic>
    <xdr:clientData/>
  </xdr:twoCellAnchor>
  <xdr:twoCellAnchor editAs="oneCell">
    <xdr:from>
      <xdr:col>58</xdr:col>
      <xdr:colOff>21360</xdr:colOff>
      <xdr:row>6</xdr:row>
      <xdr:rowOff>69850</xdr:rowOff>
    </xdr:from>
    <xdr:to>
      <xdr:col>60</xdr:col>
      <xdr:colOff>525372</xdr:colOff>
      <xdr:row>23</xdr:row>
      <xdr:rowOff>3175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24E6403-E25A-47AE-A047-4490D8EE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31905" y="1212850"/>
          <a:ext cx="1716284" cy="3171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X58"/>
  <sheetViews>
    <sheetView tabSelected="1" topLeftCell="C1" zoomScale="78" zoomScaleNormal="78" workbookViewId="0">
      <selection activeCell="AC14" sqref="AC14"/>
    </sheetView>
  </sheetViews>
  <sheetFormatPr baseColWidth="10" defaultColWidth="9.140625" defaultRowHeight="15" x14ac:dyDescent="0.25"/>
  <cols>
    <col min="3" max="3" width="21.28515625" customWidth="1"/>
    <col min="4" max="4" width="12.85546875" bestFit="1" customWidth="1"/>
    <col min="5" max="5" width="17.7109375" bestFit="1" customWidth="1"/>
    <col min="6" max="6" width="9.28515625" bestFit="1" customWidth="1"/>
    <col min="9" max="9" width="16.140625" bestFit="1" customWidth="1"/>
    <col min="10" max="10" width="19.42578125" bestFit="1" customWidth="1"/>
    <col min="11" max="11" width="21" bestFit="1" customWidth="1"/>
    <col min="17" max="17" width="15.28515625" customWidth="1"/>
    <col min="18" max="18" width="12.85546875" bestFit="1" customWidth="1"/>
    <col min="19" max="19" width="25.28515625" customWidth="1"/>
    <col min="20" max="20" width="28.28515625" customWidth="1"/>
    <col min="22" max="22" width="4" customWidth="1"/>
    <col min="23" max="23" width="3.28515625" customWidth="1"/>
    <col min="24" max="24" width="12.140625" customWidth="1"/>
  </cols>
  <sheetData>
    <row r="1" spans="2:50" x14ac:dyDescent="0.25">
      <c r="W1" s="12"/>
      <c r="AX1" s="12"/>
    </row>
    <row r="2" spans="2:50" x14ac:dyDescent="0.25">
      <c r="W2" s="12"/>
      <c r="AX2" s="12"/>
    </row>
    <row r="3" spans="2:50" x14ac:dyDescent="0.25">
      <c r="C3" s="5" t="s">
        <v>5</v>
      </c>
      <c r="D3" s="5"/>
      <c r="E3" s="5"/>
      <c r="F3" s="5"/>
      <c r="G3" s="5"/>
      <c r="I3" s="6" t="s">
        <v>7</v>
      </c>
      <c r="J3" s="7"/>
      <c r="K3" s="7"/>
      <c r="L3" s="7"/>
      <c r="M3" s="7"/>
      <c r="N3" s="8"/>
      <c r="W3" s="12"/>
      <c r="AX3" s="12"/>
    </row>
    <row r="4" spans="2:50" x14ac:dyDescent="0.25">
      <c r="B4" s="1" t="s">
        <v>4</v>
      </c>
      <c r="C4" s="3" t="s">
        <v>10</v>
      </c>
      <c r="D4" s="3" t="s">
        <v>0</v>
      </c>
      <c r="E4" s="3" t="s">
        <v>1</v>
      </c>
      <c r="F4" s="3" t="s">
        <v>9</v>
      </c>
      <c r="G4" s="3" t="s">
        <v>11</v>
      </c>
      <c r="I4" s="3" t="s">
        <v>6</v>
      </c>
      <c r="J4" s="3" t="s">
        <v>13</v>
      </c>
      <c r="K4" s="3" t="s">
        <v>8</v>
      </c>
      <c r="L4" s="3" t="s">
        <v>12</v>
      </c>
      <c r="M4" s="3" t="s">
        <v>2</v>
      </c>
      <c r="N4" s="3" t="s">
        <v>3</v>
      </c>
      <c r="W4" s="12"/>
      <c r="AX4" s="12"/>
    </row>
    <row r="5" spans="2:50" x14ac:dyDescent="0.25">
      <c r="B5" s="1">
        <v>0</v>
      </c>
      <c r="C5" s="2">
        <v>100</v>
      </c>
      <c r="D5" s="2">
        <v>70</v>
      </c>
      <c r="E5" s="2">
        <v>1000</v>
      </c>
      <c r="F5" s="2">
        <v>1</v>
      </c>
      <c r="G5" s="2">
        <v>5</v>
      </c>
      <c r="I5" s="2">
        <v>250</v>
      </c>
      <c r="J5" s="2">
        <v>23</v>
      </c>
      <c r="K5" s="2">
        <v>5</v>
      </c>
      <c r="L5" s="2">
        <v>80</v>
      </c>
      <c r="M5" s="2">
        <v>15</v>
      </c>
      <c r="N5" s="2">
        <v>5</v>
      </c>
      <c r="W5" s="12"/>
      <c r="AX5" s="12"/>
    </row>
    <row r="6" spans="2:50" x14ac:dyDescent="0.25">
      <c r="B6" s="1">
        <v>1</v>
      </c>
      <c r="C6" s="2">
        <v>250</v>
      </c>
      <c r="D6" s="2">
        <v>23</v>
      </c>
      <c r="E6" s="2">
        <v>80</v>
      </c>
      <c r="F6" s="2">
        <v>10</v>
      </c>
      <c r="G6" s="2">
        <v>4</v>
      </c>
      <c r="I6" s="2">
        <v>100</v>
      </c>
      <c r="J6" s="2">
        <v>70</v>
      </c>
      <c r="K6" s="2">
        <v>9</v>
      </c>
      <c r="L6" s="2">
        <v>150</v>
      </c>
      <c r="M6" s="2">
        <v>1</v>
      </c>
      <c r="N6" s="2">
        <v>6</v>
      </c>
      <c r="W6" s="12"/>
      <c r="Z6" s="5" t="s">
        <v>20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12"/>
    </row>
    <row r="7" spans="2:50" x14ac:dyDescent="0.25">
      <c r="B7" s="1">
        <v>2</v>
      </c>
      <c r="C7" s="2">
        <v>89</v>
      </c>
      <c r="D7" s="2">
        <v>9</v>
      </c>
      <c r="E7" s="2">
        <v>0</v>
      </c>
      <c r="F7" s="2">
        <v>5</v>
      </c>
      <c r="G7" s="2">
        <v>10</v>
      </c>
      <c r="I7" s="2">
        <v>89</v>
      </c>
      <c r="J7" s="2">
        <v>69</v>
      </c>
      <c r="K7" s="2">
        <v>23</v>
      </c>
      <c r="L7" s="2">
        <v>89</v>
      </c>
      <c r="M7" s="2">
        <v>9</v>
      </c>
      <c r="N7" s="2">
        <v>9</v>
      </c>
      <c r="W7" s="12"/>
      <c r="Z7" s="10">
        <v>1</v>
      </c>
      <c r="AA7" s="10">
        <v>2</v>
      </c>
      <c r="AB7" s="10">
        <v>3</v>
      </c>
      <c r="AC7" s="10">
        <v>4</v>
      </c>
      <c r="AD7" s="10">
        <v>5</v>
      </c>
      <c r="AE7" s="10">
        <v>6</v>
      </c>
      <c r="AF7" s="10">
        <v>7</v>
      </c>
      <c r="AG7" s="10">
        <v>8</v>
      </c>
      <c r="AH7" s="10">
        <v>9</v>
      </c>
      <c r="AI7" s="10">
        <v>10</v>
      </c>
      <c r="AJ7" s="10">
        <v>11</v>
      </c>
      <c r="AK7" s="10">
        <v>12</v>
      </c>
      <c r="AL7" s="10">
        <v>13</v>
      </c>
      <c r="AM7" s="10">
        <v>14</v>
      </c>
      <c r="AN7" s="10">
        <v>15</v>
      </c>
      <c r="AO7" s="10">
        <v>16</v>
      </c>
      <c r="AP7" s="10">
        <v>17</v>
      </c>
      <c r="AQ7" s="10">
        <v>18</v>
      </c>
      <c r="AR7" s="10">
        <v>19</v>
      </c>
      <c r="AS7" s="10">
        <v>20</v>
      </c>
      <c r="AT7" s="10">
        <v>21</v>
      </c>
      <c r="AU7" s="10">
        <v>22</v>
      </c>
      <c r="AV7" s="10">
        <v>23</v>
      </c>
      <c r="AW7" s="10">
        <v>24</v>
      </c>
      <c r="AX7" s="12"/>
    </row>
    <row r="8" spans="2:50" x14ac:dyDescent="0.25">
      <c r="B8" s="1"/>
      <c r="C8" s="2"/>
      <c r="D8" s="2"/>
      <c r="E8" s="2"/>
      <c r="F8" s="2"/>
      <c r="G8" s="2"/>
      <c r="I8" s="2"/>
      <c r="J8" s="2"/>
      <c r="K8" s="2"/>
      <c r="L8" s="2"/>
      <c r="M8" s="2"/>
      <c r="N8" s="2"/>
      <c r="W8" s="12"/>
      <c r="X8" s="14" t="s">
        <v>19</v>
      </c>
      <c r="Y8" s="10">
        <v>1</v>
      </c>
      <c r="Z8" s="10">
        <f>IF(AND(COUNTIF(N$5:N$7,Y$8), COUNTIF(K$5:K$7,1)), 1, 0)</f>
        <v>0</v>
      </c>
      <c r="AA8" s="10">
        <f>IF(AND(COUNTIF(O$5:O$7,Z$8), COUNTIF(L$5:L$7,2)), 1, 0)</f>
        <v>0</v>
      </c>
      <c r="AB8" s="10">
        <f>IF(AND(COUNTIF(P$5:P$7,AA$8), COUNTIF(M$5:M$7,3)), 1, 0)</f>
        <v>0</v>
      </c>
      <c r="AC8" s="10">
        <f>IF(AND(COUNTIF(Q$5:Q$7,AB$8), COUNTIF(N$5:N$7,4)), 1, 0)</f>
        <v>0</v>
      </c>
      <c r="AD8" s="10">
        <f>IF(AND(COUNTIF(R$5:R$7,AC$8), COUNTIF(O$5:O$7,5)), 1, 0)</f>
        <v>0</v>
      </c>
      <c r="AE8" s="10">
        <f>IF(AND(COUNTIF(S$5:S$7,AD$8), COUNTIF(P$5:P$7,6)), 1, 0)</f>
        <v>0</v>
      </c>
      <c r="AF8" s="10">
        <f>IF(AND(COUNTIF(T$5:T$7,AE$8), COUNTIF(Q$5:Q$7,7)),1, 0)</f>
        <v>0</v>
      </c>
      <c r="AG8" s="10">
        <f>IF(AND(COUNTIF(U$5:U$7,AF$8), COUNTIF(R$5:R$7,8)), 1, 0)</f>
        <v>0</v>
      </c>
      <c r="AH8" s="10">
        <f>IF(AND(COUNTIF(V$5:V$7,AG$8), COUNTIF(S$5:S$7,9)), 1, 0)</f>
        <v>0</v>
      </c>
      <c r="AI8" s="10">
        <f>IF(AND(COUNTIF(W$5:W$7,AH$8), COUNTIF(T$5:T$7,10)), 1, 0)</f>
        <v>0</v>
      </c>
      <c r="AJ8" s="10">
        <f>IF(AND(COUNTIF(X$5:X$7,AI$8), COUNTIF(U$5:U$7,11)), 1, 0)</f>
        <v>0</v>
      </c>
      <c r="AK8" s="10">
        <f>IF(AND(COUNTIF(Y$5:Y$7,AJ$8), COUNTIF(V$5:V$7,12)), 1, 0)</f>
        <v>0</v>
      </c>
      <c r="AL8" s="10">
        <f>IF(AND(COUNTIF(Z$5:Z$7,AK$8), COUNTIF(W$5:W$7,13)), 1, 0)</f>
        <v>0</v>
      </c>
      <c r="AM8" s="10">
        <f>IF(AND(COUNTIF(AA$5:AA$7,AL$8), COUNTIF(X$5:X$7,14)), 1, 0)</f>
        <v>0</v>
      </c>
      <c r="AN8" s="10">
        <f>IF(AND(COUNTIF(AB$5:AB$7,AM$8), COUNTIF(Y$5:Y$7,15)), 1, 0)</f>
        <v>0</v>
      </c>
      <c r="AO8" s="10">
        <f>IF(AND(COUNTIF(AC$5:AC$7,AN$8), COUNTIF(Z$5:Z$7,16)), 1, 0)</f>
        <v>0</v>
      </c>
      <c r="AP8" s="10">
        <f>IF(AND(COUNTIF(AD$5:AD$7,AO$8), COUNTIF(AA$5:AA$7,17)), 1, 0)</f>
        <v>0</v>
      </c>
      <c r="AQ8" s="10">
        <f>IF(AND(COUNTIF(AE$5:AE$7,AP$8), COUNTIF(AB$5:AB$7,18)), 1, 0)</f>
        <v>0</v>
      </c>
      <c r="AR8" s="10">
        <f>IF(AND(COUNTIF(AF$5:AF$7,AQ$8), COUNTIF(AC$5:AC$7,19)), 1, 0)</f>
        <v>0</v>
      </c>
      <c r="AS8" s="10">
        <f>IF(AND(COUNTIF(AG$5:AG$7,AR$8), COUNTIF(AD$5:AD$7,20)), 1, 0)</f>
        <v>0</v>
      </c>
      <c r="AT8" s="10">
        <f>IF(AND(COUNTIF(AH$5:AH$7,AS$8), COUNTIF(AE$5:AE$7,21)), 1, 0)</f>
        <v>0</v>
      </c>
      <c r="AU8" s="10">
        <f>IF(AND(COUNTIF(AI$5:AI$7,AT$8), COUNTIF(AF$5:AF$7,22)), 1, 0)</f>
        <v>0</v>
      </c>
      <c r="AV8" s="10">
        <f>IF(AND(COUNTIF(AJ$5:AJ$7,AU$8), COUNTIF(AG$5:AG$7,23)), 1, 0)</f>
        <v>0</v>
      </c>
      <c r="AW8" s="10">
        <f>IF(AND(COUNTIF(AK$5:AK$7,AV$8), COUNTIF(AH$5:AH$7,24)), 1, 0)</f>
        <v>0</v>
      </c>
      <c r="AX8" s="12"/>
    </row>
    <row r="9" spans="2:50" x14ac:dyDescent="0.25">
      <c r="B9" s="1"/>
      <c r="C9" s="2"/>
      <c r="D9" s="2"/>
      <c r="E9" s="2"/>
      <c r="F9" s="2"/>
      <c r="G9" s="2"/>
      <c r="I9" s="2"/>
      <c r="J9" s="2"/>
      <c r="K9" s="2"/>
      <c r="L9" s="2"/>
      <c r="M9" s="2"/>
      <c r="N9" s="2"/>
      <c r="W9" s="12"/>
      <c r="X9" s="14"/>
      <c r="Y9" s="10">
        <v>2</v>
      </c>
      <c r="Z9" s="10">
        <f>IF(AND(COUNTIF(N$5:N$7,Y$9), COUNTIF(K$5:K$7,1)), 1, 0)</f>
        <v>0</v>
      </c>
      <c r="AA9" s="10">
        <f t="shared" ref="AA9:AA19" si="0">IF(AND(COUNTIF(O$5:O$7,Z$8), COUNTIF(L$5:L$7,2)), 1, 0)</f>
        <v>0</v>
      </c>
      <c r="AB9" s="10">
        <f t="shared" ref="AB9:AB19" si="1">IF(AND(COUNTIF(P$5:P$7,AA$8), COUNTIF(M$5:M$7,3)), 1, 0)</f>
        <v>0</v>
      </c>
      <c r="AC9" s="10">
        <f t="shared" ref="AC9:AC19" si="2">IF(AND(COUNTIF(Q$5:Q$7,AB$8), COUNTIF(N$5:N$7,4)), 1, 0)</f>
        <v>0</v>
      </c>
      <c r="AD9" s="10">
        <f t="shared" ref="AD9:AD19" si="3">IF(AND(COUNTIF(R$5:R$7,AC$8), COUNTIF(O$5:O$7,5)), 1, 0)</f>
        <v>0</v>
      </c>
      <c r="AE9" s="10">
        <f t="shared" ref="AE9:AE19" si="4">IF(AND(COUNTIF(S$5:S$7,AD$8), COUNTIF(P$5:P$7,6)), 1, 0)</f>
        <v>0</v>
      </c>
      <c r="AF9" s="10">
        <f t="shared" ref="AF9:AF19" si="5">IF(AND(COUNTIF(T$5:T$7,AE$8), COUNTIF(Q$5:Q$7,7)),1, 0)</f>
        <v>0</v>
      </c>
      <c r="AG9" s="10">
        <f t="shared" ref="AG9:AG19" si="6">IF(AND(COUNTIF(U$5:U$7,AF$8), COUNTIF(R$5:R$7,8)), 1, 0)</f>
        <v>0</v>
      </c>
      <c r="AH9" s="10">
        <f t="shared" ref="AH9:AH19" si="7">IF(AND(COUNTIF(V$5:V$7,AG$8), COUNTIF(S$5:S$7,9)), 1, 0)</f>
        <v>0</v>
      </c>
      <c r="AI9" s="10">
        <f t="shared" ref="AI9:AI19" si="8">IF(AND(COUNTIF(W$5:W$7,AH$8), COUNTIF(T$5:T$7,10)), 1, 0)</f>
        <v>0</v>
      </c>
      <c r="AJ9" s="10">
        <f t="shared" ref="AJ9:AJ19" si="9">IF(AND(COUNTIF(X$5:X$7,AI$8), COUNTIF(U$5:U$7,11)), 1, 0)</f>
        <v>0</v>
      </c>
      <c r="AK9" s="10">
        <f t="shared" ref="AK9:AK19" si="10">IF(AND(COUNTIF(Y$5:Y$7,AJ$8), COUNTIF(V$5:V$7,12)), 1, 0)</f>
        <v>0</v>
      </c>
      <c r="AL9" s="10">
        <f t="shared" ref="AL9:AL19" si="11">IF(AND(COUNTIF(Z$5:Z$7,AK$8), COUNTIF(W$5:W$7,13)), 1, 0)</f>
        <v>0</v>
      </c>
      <c r="AM9" s="10">
        <f t="shared" ref="AM9:AM19" si="12">IF(AND(COUNTIF(AA$5:AA$7,AL$8), COUNTIF(X$5:X$7,14)), 1, 0)</f>
        <v>0</v>
      </c>
      <c r="AN9" s="10">
        <f t="shared" ref="AN9:AN19" si="13">IF(AND(COUNTIF(AB$5:AB$7,AM$8), COUNTIF(Y$5:Y$7,15)), 1, 0)</f>
        <v>0</v>
      </c>
      <c r="AO9" s="10">
        <f t="shared" ref="AO9:AO19" si="14">IF(AND(COUNTIF(AC$5:AC$7,AN$8), COUNTIF(Z$5:Z$7,16)), 1, 0)</f>
        <v>0</v>
      </c>
      <c r="AP9" s="10">
        <f t="shared" ref="AP9:AP19" si="15">IF(AND(COUNTIF(AD$5:AD$7,AO$8), COUNTIF(AA$5:AA$7,17)), 1, 0)</f>
        <v>0</v>
      </c>
      <c r="AQ9" s="10">
        <f t="shared" ref="AQ9:AQ19" si="16">IF(AND(COUNTIF(AE$5:AE$7,AP$8), COUNTIF(AB$5:AB$7,18)), 1, 0)</f>
        <v>0</v>
      </c>
      <c r="AR9" s="10">
        <f t="shared" ref="AR9:AR19" si="17">IF(AND(COUNTIF(AF$5:AF$7,AQ$8), COUNTIF(AC$5:AC$7,19)), 1, 0)</f>
        <v>0</v>
      </c>
      <c r="AS9" s="10">
        <f t="shared" ref="AS9:AS19" si="18">IF(AND(COUNTIF(AG$5:AG$7,AR$8), COUNTIF(AD$5:AD$7,20)), 1, 0)</f>
        <v>0</v>
      </c>
      <c r="AT9" s="10">
        <f t="shared" ref="AT9:AT19" si="19">IF(AND(COUNTIF(AH$5:AH$7,AS$8), COUNTIF(AE$5:AE$7,21)), 1, 0)</f>
        <v>0</v>
      </c>
      <c r="AU9" s="10">
        <f t="shared" ref="AU9:AU19" si="20">IF(AND(COUNTIF(AI$5:AI$7,AT$8), COUNTIF(AF$5:AF$7,22)), 1, 0)</f>
        <v>0</v>
      </c>
      <c r="AV9" s="10">
        <f t="shared" ref="AV9:AV19" si="21">IF(AND(COUNTIF(AJ$5:AJ$7,AU$8), COUNTIF(AG$5:AG$7,23)), 1, 0)</f>
        <v>0</v>
      </c>
      <c r="AW9" s="10">
        <f t="shared" ref="AW9:AW19" si="22">IF(AND(COUNTIF(AK$5:AK$7,AV$8), COUNTIF(AH$5:AH$7,24)), 1, 0)</f>
        <v>0</v>
      </c>
      <c r="AX9" s="12"/>
    </row>
    <row r="10" spans="2:50" x14ac:dyDescent="0.25">
      <c r="W10" s="12"/>
      <c r="X10" s="14"/>
      <c r="Y10" s="10">
        <v>3</v>
      </c>
      <c r="Z10" s="10">
        <f>IF(AND(COUNTIF(N$5:N$7,Y$10), COUNTIF(K$5:K$7,1)), 1, 0)</f>
        <v>0</v>
      </c>
      <c r="AA10" s="10">
        <f t="shared" si="0"/>
        <v>0</v>
      </c>
      <c r="AB10" s="10">
        <f t="shared" si="1"/>
        <v>0</v>
      </c>
      <c r="AC10" s="10">
        <f t="shared" si="2"/>
        <v>0</v>
      </c>
      <c r="AD10" s="10">
        <f t="shared" si="3"/>
        <v>0</v>
      </c>
      <c r="AE10" s="10">
        <f t="shared" si="4"/>
        <v>0</v>
      </c>
      <c r="AF10" s="10">
        <f t="shared" si="5"/>
        <v>0</v>
      </c>
      <c r="AG10" s="10">
        <f t="shared" si="6"/>
        <v>0</v>
      </c>
      <c r="AH10" s="10">
        <f t="shared" si="7"/>
        <v>0</v>
      </c>
      <c r="AI10" s="10">
        <f t="shared" si="8"/>
        <v>0</v>
      </c>
      <c r="AJ10" s="10">
        <f t="shared" si="9"/>
        <v>0</v>
      </c>
      <c r="AK10" s="10">
        <f t="shared" si="10"/>
        <v>0</v>
      </c>
      <c r="AL10" s="10">
        <f t="shared" si="11"/>
        <v>0</v>
      </c>
      <c r="AM10" s="10">
        <f t="shared" si="12"/>
        <v>0</v>
      </c>
      <c r="AN10" s="10">
        <f t="shared" si="13"/>
        <v>0</v>
      </c>
      <c r="AO10" s="10">
        <f t="shared" si="14"/>
        <v>0</v>
      </c>
      <c r="AP10" s="10">
        <f t="shared" si="15"/>
        <v>0</v>
      </c>
      <c r="AQ10" s="10">
        <f t="shared" si="16"/>
        <v>0</v>
      </c>
      <c r="AR10" s="10">
        <f t="shared" si="17"/>
        <v>0</v>
      </c>
      <c r="AS10" s="10">
        <f t="shared" si="18"/>
        <v>0</v>
      </c>
      <c r="AT10" s="10">
        <f t="shared" si="19"/>
        <v>0</v>
      </c>
      <c r="AU10" s="10">
        <f t="shared" si="20"/>
        <v>0</v>
      </c>
      <c r="AV10" s="10">
        <f t="shared" si="21"/>
        <v>0</v>
      </c>
      <c r="AW10" s="10">
        <f t="shared" si="22"/>
        <v>0</v>
      </c>
      <c r="AX10" s="12"/>
    </row>
    <row r="11" spans="2:50" x14ac:dyDescent="0.25">
      <c r="W11" s="12"/>
      <c r="X11" s="14"/>
      <c r="Y11" s="10">
        <v>4</v>
      </c>
      <c r="Z11" s="10">
        <f>IF(AND(COUNTIF(N$5:N$7,Y$11), COUNTIF(K$5:K$7,1)), 1, 0)</f>
        <v>0</v>
      </c>
      <c r="AA11" s="10">
        <f t="shared" si="0"/>
        <v>0</v>
      </c>
      <c r="AB11" s="10">
        <f t="shared" si="1"/>
        <v>0</v>
      </c>
      <c r="AC11" s="10">
        <f t="shared" si="2"/>
        <v>0</v>
      </c>
      <c r="AD11" s="10">
        <f t="shared" si="3"/>
        <v>0</v>
      </c>
      <c r="AE11" s="10">
        <f t="shared" si="4"/>
        <v>0</v>
      </c>
      <c r="AF11" s="10">
        <f t="shared" si="5"/>
        <v>0</v>
      </c>
      <c r="AG11" s="10">
        <f t="shared" si="6"/>
        <v>0</v>
      </c>
      <c r="AH11" s="10">
        <f t="shared" si="7"/>
        <v>0</v>
      </c>
      <c r="AI11" s="10">
        <f t="shared" si="8"/>
        <v>0</v>
      </c>
      <c r="AJ11" s="10">
        <f t="shared" si="9"/>
        <v>0</v>
      </c>
      <c r="AK11" s="10">
        <f t="shared" si="10"/>
        <v>0</v>
      </c>
      <c r="AL11" s="10">
        <f t="shared" si="11"/>
        <v>0</v>
      </c>
      <c r="AM11" s="10">
        <f t="shared" si="12"/>
        <v>0</v>
      </c>
      <c r="AN11" s="10">
        <f t="shared" si="13"/>
        <v>0</v>
      </c>
      <c r="AO11" s="10">
        <f t="shared" si="14"/>
        <v>0</v>
      </c>
      <c r="AP11" s="10">
        <f t="shared" si="15"/>
        <v>0</v>
      </c>
      <c r="AQ11" s="10">
        <f t="shared" si="16"/>
        <v>0</v>
      </c>
      <c r="AR11" s="10">
        <f t="shared" si="17"/>
        <v>0</v>
      </c>
      <c r="AS11" s="10">
        <f t="shared" si="18"/>
        <v>0</v>
      </c>
      <c r="AT11" s="10">
        <f t="shared" si="19"/>
        <v>0</v>
      </c>
      <c r="AU11" s="10">
        <f t="shared" si="20"/>
        <v>0</v>
      </c>
      <c r="AV11" s="10">
        <f t="shared" si="21"/>
        <v>0</v>
      </c>
      <c r="AW11" s="10">
        <f t="shared" si="22"/>
        <v>0</v>
      </c>
      <c r="AX11" s="12"/>
    </row>
    <row r="12" spans="2:50" x14ac:dyDescent="0.25">
      <c r="X12" s="14"/>
      <c r="Y12" s="10">
        <v>5</v>
      </c>
      <c r="Z12" s="10">
        <f>IF(AND(COUNTIF(N$5:N$7,Y$12), COUNTIF(K$5:K$7,1)), 1, 0)</f>
        <v>0</v>
      </c>
      <c r="AA12" s="10">
        <f t="shared" si="0"/>
        <v>0</v>
      </c>
      <c r="AB12" s="10">
        <f t="shared" si="1"/>
        <v>0</v>
      </c>
      <c r="AC12" s="10">
        <f t="shared" si="2"/>
        <v>0</v>
      </c>
      <c r="AD12" s="10">
        <f t="shared" si="3"/>
        <v>0</v>
      </c>
      <c r="AE12" s="10">
        <f t="shared" si="4"/>
        <v>0</v>
      </c>
      <c r="AF12" s="10">
        <f t="shared" si="5"/>
        <v>0</v>
      </c>
      <c r="AG12" s="10">
        <f t="shared" si="6"/>
        <v>0</v>
      </c>
      <c r="AH12" s="10">
        <f t="shared" si="7"/>
        <v>0</v>
      </c>
      <c r="AI12" s="10">
        <f t="shared" si="8"/>
        <v>0</v>
      </c>
      <c r="AJ12" s="10">
        <f t="shared" si="9"/>
        <v>0</v>
      </c>
      <c r="AK12" s="10">
        <f t="shared" si="10"/>
        <v>0</v>
      </c>
      <c r="AL12" s="10">
        <f t="shared" si="11"/>
        <v>0</v>
      </c>
      <c r="AM12" s="10">
        <f t="shared" si="12"/>
        <v>0</v>
      </c>
      <c r="AN12" s="10">
        <f t="shared" si="13"/>
        <v>0</v>
      </c>
      <c r="AO12" s="10">
        <f t="shared" si="14"/>
        <v>0</v>
      </c>
      <c r="AP12" s="10">
        <f t="shared" si="15"/>
        <v>0</v>
      </c>
      <c r="AQ12" s="10">
        <f t="shared" si="16"/>
        <v>0</v>
      </c>
      <c r="AR12" s="10">
        <f t="shared" si="17"/>
        <v>0</v>
      </c>
      <c r="AS12" s="10">
        <f t="shared" si="18"/>
        <v>0</v>
      </c>
      <c r="AT12" s="10">
        <f t="shared" si="19"/>
        <v>0</v>
      </c>
      <c r="AU12" s="10">
        <f t="shared" si="20"/>
        <v>0</v>
      </c>
      <c r="AV12" s="10">
        <f t="shared" si="21"/>
        <v>0</v>
      </c>
      <c r="AW12" s="10">
        <f t="shared" si="22"/>
        <v>0</v>
      </c>
      <c r="AX12" s="12"/>
    </row>
    <row r="13" spans="2:50" x14ac:dyDescent="0.25">
      <c r="W13" s="12"/>
      <c r="X13" s="14"/>
      <c r="Y13" s="10">
        <v>6</v>
      </c>
      <c r="Z13" s="10">
        <f t="shared" ref="Z9:Z19" si="23">IF(AND(COUNTIF(N$5:N$7,Y13), COUNTIF(K$5:K$7,1)), 1, 0)</f>
        <v>0</v>
      </c>
      <c r="AA13" s="10">
        <f t="shared" si="0"/>
        <v>0</v>
      </c>
      <c r="AB13" s="10">
        <f t="shared" si="1"/>
        <v>0</v>
      </c>
      <c r="AC13" s="10">
        <f t="shared" si="2"/>
        <v>0</v>
      </c>
      <c r="AD13" s="10">
        <f t="shared" si="3"/>
        <v>0</v>
      </c>
      <c r="AE13" s="10">
        <f t="shared" si="4"/>
        <v>0</v>
      </c>
      <c r="AF13" s="10">
        <f t="shared" si="5"/>
        <v>0</v>
      </c>
      <c r="AG13" s="10">
        <f t="shared" si="6"/>
        <v>0</v>
      </c>
      <c r="AH13" s="10">
        <f t="shared" si="7"/>
        <v>0</v>
      </c>
      <c r="AI13" s="10">
        <f t="shared" si="8"/>
        <v>0</v>
      </c>
      <c r="AJ13" s="10">
        <f t="shared" si="9"/>
        <v>0</v>
      </c>
      <c r="AK13" s="10">
        <f t="shared" si="10"/>
        <v>0</v>
      </c>
      <c r="AL13" s="10">
        <f t="shared" si="11"/>
        <v>0</v>
      </c>
      <c r="AM13" s="10">
        <f t="shared" si="12"/>
        <v>0</v>
      </c>
      <c r="AN13" s="10">
        <f t="shared" si="13"/>
        <v>0</v>
      </c>
      <c r="AO13" s="10">
        <f t="shared" si="14"/>
        <v>0</v>
      </c>
      <c r="AP13" s="10">
        <f t="shared" si="15"/>
        <v>0</v>
      </c>
      <c r="AQ13" s="10">
        <f t="shared" si="16"/>
        <v>0</v>
      </c>
      <c r="AR13" s="10">
        <f t="shared" si="17"/>
        <v>0</v>
      </c>
      <c r="AS13" s="10">
        <f t="shared" si="18"/>
        <v>0</v>
      </c>
      <c r="AT13" s="10">
        <f t="shared" si="19"/>
        <v>0</v>
      </c>
      <c r="AU13" s="10">
        <f t="shared" si="20"/>
        <v>0</v>
      </c>
      <c r="AV13" s="10">
        <f t="shared" si="21"/>
        <v>0</v>
      </c>
      <c r="AW13" s="10">
        <f t="shared" si="22"/>
        <v>0</v>
      </c>
      <c r="AX13" s="12"/>
    </row>
    <row r="14" spans="2:50" x14ac:dyDescent="0.25">
      <c r="W14" s="12"/>
      <c r="X14" s="14"/>
      <c r="Y14" s="10">
        <v>7</v>
      </c>
      <c r="Z14" s="10">
        <f>IF(AND(COUNTIF(N$5:N$7,Y$14), COUNTIF(K$5:K$7,1)), 1, 0)</f>
        <v>0</v>
      </c>
      <c r="AA14" s="10">
        <f t="shared" si="0"/>
        <v>0</v>
      </c>
      <c r="AB14" s="10">
        <f t="shared" si="1"/>
        <v>0</v>
      </c>
      <c r="AC14" s="10">
        <f t="shared" si="2"/>
        <v>0</v>
      </c>
      <c r="AD14" s="10">
        <f t="shared" si="3"/>
        <v>0</v>
      </c>
      <c r="AE14" s="10">
        <f t="shared" si="4"/>
        <v>0</v>
      </c>
      <c r="AF14" s="10">
        <f t="shared" si="5"/>
        <v>0</v>
      </c>
      <c r="AG14" s="10">
        <f t="shared" si="6"/>
        <v>0</v>
      </c>
      <c r="AH14" s="10">
        <f t="shared" si="7"/>
        <v>0</v>
      </c>
      <c r="AI14" s="10">
        <f t="shared" si="8"/>
        <v>0</v>
      </c>
      <c r="AJ14" s="10">
        <f t="shared" si="9"/>
        <v>0</v>
      </c>
      <c r="AK14" s="10">
        <f t="shared" si="10"/>
        <v>0</v>
      </c>
      <c r="AL14" s="10">
        <f t="shared" si="11"/>
        <v>0</v>
      </c>
      <c r="AM14" s="10">
        <f t="shared" si="12"/>
        <v>0</v>
      </c>
      <c r="AN14" s="10">
        <f t="shared" si="13"/>
        <v>0</v>
      </c>
      <c r="AO14" s="10">
        <f t="shared" si="14"/>
        <v>0</v>
      </c>
      <c r="AP14" s="10">
        <f t="shared" si="15"/>
        <v>0</v>
      </c>
      <c r="AQ14" s="10">
        <f t="shared" si="16"/>
        <v>0</v>
      </c>
      <c r="AR14" s="10">
        <f t="shared" si="17"/>
        <v>0</v>
      </c>
      <c r="AS14" s="10">
        <f t="shared" si="18"/>
        <v>0</v>
      </c>
      <c r="AT14" s="10">
        <f t="shared" si="19"/>
        <v>0</v>
      </c>
      <c r="AU14" s="10">
        <f t="shared" si="20"/>
        <v>0</v>
      </c>
      <c r="AV14" s="10">
        <f t="shared" si="21"/>
        <v>0</v>
      </c>
      <c r="AW14" s="10">
        <f t="shared" si="22"/>
        <v>0</v>
      </c>
      <c r="AX14" s="12"/>
    </row>
    <row r="15" spans="2:50" x14ac:dyDescent="0.25">
      <c r="W15" s="12"/>
      <c r="X15" s="14"/>
      <c r="Y15" s="10">
        <v>8</v>
      </c>
      <c r="Z15" s="10">
        <f>IF(AND(COUNTIF(N$5:N$7,Y$15), COUNTIF(K$5:K$7,1)), 1, 0)</f>
        <v>0</v>
      </c>
      <c r="AA15" s="10">
        <f t="shared" si="0"/>
        <v>0</v>
      </c>
      <c r="AB15" s="10">
        <f t="shared" si="1"/>
        <v>0</v>
      </c>
      <c r="AC15" s="10">
        <f t="shared" si="2"/>
        <v>0</v>
      </c>
      <c r="AD15" s="10">
        <f t="shared" si="3"/>
        <v>0</v>
      </c>
      <c r="AE15" s="10">
        <f t="shared" si="4"/>
        <v>0</v>
      </c>
      <c r="AF15" s="10">
        <f t="shared" si="5"/>
        <v>0</v>
      </c>
      <c r="AG15" s="10">
        <f t="shared" si="6"/>
        <v>0</v>
      </c>
      <c r="AH15" s="10">
        <f t="shared" si="7"/>
        <v>0</v>
      </c>
      <c r="AI15" s="10">
        <f t="shared" si="8"/>
        <v>0</v>
      </c>
      <c r="AJ15" s="10">
        <f t="shared" si="9"/>
        <v>0</v>
      </c>
      <c r="AK15" s="10">
        <f t="shared" si="10"/>
        <v>0</v>
      </c>
      <c r="AL15" s="10">
        <f t="shared" si="11"/>
        <v>0</v>
      </c>
      <c r="AM15" s="10">
        <f t="shared" si="12"/>
        <v>0</v>
      </c>
      <c r="AN15" s="10">
        <f t="shared" si="13"/>
        <v>0</v>
      </c>
      <c r="AO15" s="10">
        <f t="shared" si="14"/>
        <v>0</v>
      </c>
      <c r="AP15" s="10">
        <f t="shared" si="15"/>
        <v>0</v>
      </c>
      <c r="AQ15" s="10">
        <f t="shared" si="16"/>
        <v>0</v>
      </c>
      <c r="AR15" s="10">
        <f t="shared" si="17"/>
        <v>0</v>
      </c>
      <c r="AS15" s="10">
        <f t="shared" si="18"/>
        <v>0</v>
      </c>
      <c r="AT15" s="10">
        <f t="shared" si="19"/>
        <v>0</v>
      </c>
      <c r="AU15" s="10">
        <f t="shared" si="20"/>
        <v>0</v>
      </c>
      <c r="AV15" s="10">
        <f t="shared" si="21"/>
        <v>0</v>
      </c>
      <c r="AW15" s="10">
        <f t="shared" si="22"/>
        <v>0</v>
      </c>
      <c r="AX15" s="12"/>
    </row>
    <row r="16" spans="2:50" x14ac:dyDescent="0.25">
      <c r="W16" s="12"/>
      <c r="X16" s="14"/>
      <c r="Y16" s="10">
        <v>9</v>
      </c>
      <c r="Z16" s="10">
        <f>IF(AND(COUNTIF(N$5:N$7,Y$16), COUNTIF(K$5:K$7,1)), 1, 0)</f>
        <v>0</v>
      </c>
      <c r="AA16" s="10">
        <f t="shared" si="0"/>
        <v>0</v>
      </c>
      <c r="AB16" s="10">
        <f t="shared" si="1"/>
        <v>0</v>
      </c>
      <c r="AC16" s="10">
        <f t="shared" si="2"/>
        <v>0</v>
      </c>
      <c r="AD16" s="10">
        <f t="shared" si="3"/>
        <v>0</v>
      </c>
      <c r="AE16" s="10">
        <f t="shared" si="4"/>
        <v>0</v>
      </c>
      <c r="AF16" s="10">
        <f t="shared" si="5"/>
        <v>0</v>
      </c>
      <c r="AG16" s="10">
        <f t="shared" si="6"/>
        <v>0</v>
      </c>
      <c r="AH16" s="10">
        <f t="shared" si="7"/>
        <v>0</v>
      </c>
      <c r="AI16" s="10">
        <f t="shared" si="8"/>
        <v>0</v>
      </c>
      <c r="AJ16" s="10">
        <f t="shared" si="9"/>
        <v>0</v>
      </c>
      <c r="AK16" s="10">
        <f t="shared" si="10"/>
        <v>0</v>
      </c>
      <c r="AL16" s="10">
        <f t="shared" si="11"/>
        <v>0</v>
      </c>
      <c r="AM16" s="10">
        <f t="shared" si="12"/>
        <v>0</v>
      </c>
      <c r="AN16" s="10">
        <f t="shared" si="13"/>
        <v>0</v>
      </c>
      <c r="AO16" s="10">
        <f t="shared" si="14"/>
        <v>0</v>
      </c>
      <c r="AP16" s="10">
        <f t="shared" si="15"/>
        <v>0</v>
      </c>
      <c r="AQ16" s="10">
        <f t="shared" si="16"/>
        <v>0</v>
      </c>
      <c r="AR16" s="10">
        <f t="shared" si="17"/>
        <v>0</v>
      </c>
      <c r="AS16" s="10">
        <f t="shared" si="18"/>
        <v>0</v>
      </c>
      <c r="AT16" s="10">
        <f t="shared" si="19"/>
        <v>0</v>
      </c>
      <c r="AU16" s="10">
        <f t="shared" si="20"/>
        <v>0</v>
      </c>
      <c r="AV16" s="10">
        <f t="shared" si="21"/>
        <v>0</v>
      </c>
      <c r="AW16" s="10">
        <f t="shared" si="22"/>
        <v>0</v>
      </c>
      <c r="AX16" s="12"/>
    </row>
    <row r="17" spans="3:50" x14ac:dyDescent="0.25">
      <c r="W17" s="12"/>
      <c r="X17" s="14"/>
      <c r="Y17" s="10">
        <v>10</v>
      </c>
      <c r="Z17" s="10">
        <f>IF(AND(COUNTIF(N$5:N$7,Y$17), COUNTIF(K$5:K$7,1)), 1, 0)</f>
        <v>0</v>
      </c>
      <c r="AA17" s="10">
        <f t="shared" si="0"/>
        <v>0</v>
      </c>
      <c r="AB17" s="10">
        <f t="shared" si="1"/>
        <v>0</v>
      </c>
      <c r="AC17" s="10">
        <f t="shared" si="2"/>
        <v>0</v>
      </c>
      <c r="AD17" s="10">
        <f t="shared" si="3"/>
        <v>0</v>
      </c>
      <c r="AE17" s="10">
        <f t="shared" si="4"/>
        <v>0</v>
      </c>
      <c r="AF17" s="10">
        <f t="shared" si="5"/>
        <v>0</v>
      </c>
      <c r="AG17" s="10">
        <f t="shared" si="6"/>
        <v>0</v>
      </c>
      <c r="AH17" s="10">
        <f t="shared" si="7"/>
        <v>0</v>
      </c>
      <c r="AI17" s="10">
        <f t="shared" si="8"/>
        <v>0</v>
      </c>
      <c r="AJ17" s="10">
        <f t="shared" si="9"/>
        <v>0</v>
      </c>
      <c r="AK17" s="10">
        <f t="shared" si="10"/>
        <v>0</v>
      </c>
      <c r="AL17" s="10">
        <f t="shared" si="11"/>
        <v>0</v>
      </c>
      <c r="AM17" s="10">
        <f t="shared" si="12"/>
        <v>0</v>
      </c>
      <c r="AN17" s="10">
        <f t="shared" si="13"/>
        <v>0</v>
      </c>
      <c r="AO17" s="10">
        <f t="shared" si="14"/>
        <v>0</v>
      </c>
      <c r="AP17" s="10">
        <f t="shared" si="15"/>
        <v>0</v>
      </c>
      <c r="AQ17" s="10">
        <f t="shared" si="16"/>
        <v>0</v>
      </c>
      <c r="AR17" s="10">
        <f t="shared" si="17"/>
        <v>0</v>
      </c>
      <c r="AS17" s="10">
        <f t="shared" si="18"/>
        <v>0</v>
      </c>
      <c r="AT17" s="10">
        <f t="shared" si="19"/>
        <v>0</v>
      </c>
      <c r="AU17" s="10">
        <f t="shared" si="20"/>
        <v>0</v>
      </c>
      <c r="AV17" s="10">
        <f t="shared" si="21"/>
        <v>0</v>
      </c>
      <c r="AW17" s="10">
        <f t="shared" si="22"/>
        <v>0</v>
      </c>
      <c r="AX17" s="12"/>
    </row>
    <row r="18" spans="3:50" x14ac:dyDescent="0.25">
      <c r="W18" s="12"/>
      <c r="X18" s="14"/>
      <c r="Y18" s="10">
        <v>11</v>
      </c>
      <c r="Z18" s="10">
        <f>IF(AND(COUNTIF(N$5:N$7,Y$18), COUNTIF(K$5:K$7,1)), 1, 0)</f>
        <v>0</v>
      </c>
      <c r="AA18" s="10">
        <f t="shared" si="0"/>
        <v>0</v>
      </c>
      <c r="AB18" s="10">
        <f t="shared" si="1"/>
        <v>0</v>
      </c>
      <c r="AC18" s="10">
        <f t="shared" si="2"/>
        <v>0</v>
      </c>
      <c r="AD18" s="10">
        <f t="shared" si="3"/>
        <v>0</v>
      </c>
      <c r="AE18" s="10">
        <f t="shared" si="4"/>
        <v>0</v>
      </c>
      <c r="AF18" s="10">
        <f t="shared" si="5"/>
        <v>0</v>
      </c>
      <c r="AG18" s="10">
        <f t="shared" si="6"/>
        <v>0</v>
      </c>
      <c r="AH18" s="10">
        <f t="shared" si="7"/>
        <v>0</v>
      </c>
      <c r="AI18" s="10">
        <f t="shared" si="8"/>
        <v>0</v>
      </c>
      <c r="AJ18" s="10">
        <f t="shared" si="9"/>
        <v>0</v>
      </c>
      <c r="AK18" s="10">
        <f t="shared" si="10"/>
        <v>0</v>
      </c>
      <c r="AL18" s="10">
        <f t="shared" si="11"/>
        <v>0</v>
      </c>
      <c r="AM18" s="10">
        <f t="shared" si="12"/>
        <v>0</v>
      </c>
      <c r="AN18" s="10">
        <f t="shared" si="13"/>
        <v>0</v>
      </c>
      <c r="AO18" s="10">
        <f t="shared" si="14"/>
        <v>0</v>
      </c>
      <c r="AP18" s="10">
        <f t="shared" si="15"/>
        <v>0</v>
      </c>
      <c r="AQ18" s="10">
        <f t="shared" si="16"/>
        <v>0</v>
      </c>
      <c r="AR18" s="10">
        <f t="shared" si="17"/>
        <v>0</v>
      </c>
      <c r="AS18" s="10">
        <f t="shared" si="18"/>
        <v>0</v>
      </c>
      <c r="AT18" s="10">
        <f t="shared" si="19"/>
        <v>0</v>
      </c>
      <c r="AU18" s="10">
        <f t="shared" si="20"/>
        <v>0</v>
      </c>
      <c r="AV18" s="10">
        <f t="shared" si="21"/>
        <v>0</v>
      </c>
      <c r="AW18" s="10">
        <f t="shared" si="22"/>
        <v>0</v>
      </c>
      <c r="AX18" s="12"/>
    </row>
    <row r="19" spans="3:50" x14ac:dyDescent="0.25">
      <c r="W19" s="12"/>
      <c r="X19" s="14"/>
      <c r="Y19" s="10">
        <v>12</v>
      </c>
      <c r="Z19" s="10">
        <f>IF(AND(COUNTIF(N$5:N$7,Y$19), COUNTIF(K$5:K$7,1)), 1, 0)</f>
        <v>0</v>
      </c>
      <c r="AA19" s="10">
        <f t="shared" si="0"/>
        <v>0</v>
      </c>
      <c r="AB19" s="10">
        <f t="shared" si="1"/>
        <v>0</v>
      </c>
      <c r="AC19" s="10">
        <f t="shared" si="2"/>
        <v>0</v>
      </c>
      <c r="AD19" s="10">
        <f t="shared" si="3"/>
        <v>0</v>
      </c>
      <c r="AE19" s="10">
        <f t="shared" si="4"/>
        <v>0</v>
      </c>
      <c r="AF19" s="10">
        <f t="shared" si="5"/>
        <v>0</v>
      </c>
      <c r="AG19" s="10">
        <f t="shared" si="6"/>
        <v>0</v>
      </c>
      <c r="AH19" s="10">
        <f t="shared" si="7"/>
        <v>0</v>
      </c>
      <c r="AI19" s="10">
        <f t="shared" si="8"/>
        <v>0</v>
      </c>
      <c r="AJ19" s="10">
        <f t="shared" si="9"/>
        <v>0</v>
      </c>
      <c r="AK19" s="10">
        <f t="shared" si="10"/>
        <v>0</v>
      </c>
      <c r="AL19" s="10">
        <f t="shared" si="11"/>
        <v>0</v>
      </c>
      <c r="AM19" s="10">
        <f t="shared" si="12"/>
        <v>0</v>
      </c>
      <c r="AN19" s="10">
        <f t="shared" si="13"/>
        <v>0</v>
      </c>
      <c r="AO19" s="10">
        <f t="shared" si="14"/>
        <v>0</v>
      </c>
      <c r="AP19" s="10">
        <f t="shared" si="15"/>
        <v>0</v>
      </c>
      <c r="AQ19" s="10">
        <f t="shared" si="16"/>
        <v>0</v>
      </c>
      <c r="AR19" s="10">
        <f t="shared" si="17"/>
        <v>0</v>
      </c>
      <c r="AS19" s="10">
        <f t="shared" si="18"/>
        <v>0</v>
      </c>
      <c r="AT19" s="10">
        <f t="shared" si="19"/>
        <v>0</v>
      </c>
      <c r="AU19" s="10">
        <f t="shared" si="20"/>
        <v>0</v>
      </c>
      <c r="AV19" s="10">
        <f t="shared" si="21"/>
        <v>0</v>
      </c>
      <c r="AW19" s="10">
        <f t="shared" si="22"/>
        <v>0</v>
      </c>
      <c r="AX19" s="12"/>
    </row>
    <row r="20" spans="3:50" x14ac:dyDescent="0.25">
      <c r="W20" s="12"/>
      <c r="AX20" s="12"/>
    </row>
    <row r="21" spans="3:50" x14ac:dyDescent="0.25">
      <c r="W21" s="12"/>
      <c r="AX21" s="12"/>
    </row>
    <row r="22" spans="3:50" x14ac:dyDescent="0.25">
      <c r="W22" s="12"/>
      <c r="AX22" s="12"/>
    </row>
    <row r="23" spans="3:50" x14ac:dyDescent="0.25">
      <c r="W23" s="12"/>
      <c r="AX23" s="12"/>
    </row>
    <row r="24" spans="3:50" x14ac:dyDescent="0.25">
      <c r="W24" s="12"/>
      <c r="AX24" s="12"/>
    </row>
    <row r="25" spans="3:50" x14ac:dyDescent="0.25">
      <c r="W25" s="12"/>
      <c r="AX25" s="12"/>
    </row>
    <row r="26" spans="3:50" x14ac:dyDescent="0.25">
      <c r="W26" s="12"/>
      <c r="AX26" s="12"/>
    </row>
    <row r="27" spans="3:50" x14ac:dyDescent="0.25">
      <c r="W27" s="12"/>
      <c r="AX27" s="12"/>
    </row>
    <row r="28" spans="3:50" x14ac:dyDescent="0.25">
      <c r="W28" s="12"/>
      <c r="AX28" s="12"/>
    </row>
    <row r="29" spans="3:50" x14ac:dyDescent="0.25">
      <c r="C29" s="1" t="s">
        <v>5</v>
      </c>
      <c r="I29" s="10" t="s">
        <v>14</v>
      </c>
      <c r="Q29" s="4"/>
      <c r="R29" s="1"/>
      <c r="S29" s="1"/>
      <c r="T29" s="1"/>
      <c r="U29" s="1"/>
      <c r="W29" s="12"/>
      <c r="AX29" s="12"/>
    </row>
    <row r="30" spans="3:50" x14ac:dyDescent="0.25">
      <c r="C30" s="9">
        <f>C5</f>
        <v>100</v>
      </c>
      <c r="I30" s="11">
        <f>I5</f>
        <v>250</v>
      </c>
      <c r="Q30" s="1"/>
      <c r="R30" s="1"/>
      <c r="S30" s="1"/>
      <c r="T30" s="1"/>
      <c r="U30" s="1"/>
      <c r="W30" s="12"/>
      <c r="AX30" s="12"/>
    </row>
    <row r="31" spans="3:50" x14ac:dyDescent="0.25">
      <c r="C31" s="9">
        <f>D5</f>
        <v>70</v>
      </c>
      <c r="I31" s="11">
        <f>J5</f>
        <v>23</v>
      </c>
      <c r="Q31" s="1"/>
      <c r="R31" s="1"/>
      <c r="S31" s="1"/>
      <c r="T31" s="1"/>
      <c r="U31" s="1"/>
      <c r="W31" s="12"/>
      <c r="AX31" s="12"/>
    </row>
    <row r="32" spans="3:50" x14ac:dyDescent="0.25">
      <c r="C32" s="9">
        <f>E5</f>
        <v>1000</v>
      </c>
      <c r="I32" s="11">
        <f>K5</f>
        <v>5</v>
      </c>
      <c r="Q32" s="1"/>
      <c r="R32" s="1"/>
      <c r="S32" s="1"/>
      <c r="T32" s="1"/>
      <c r="U32" s="1"/>
      <c r="W32" s="12"/>
      <c r="AX32" s="12"/>
    </row>
    <row r="33" spans="3:50" x14ac:dyDescent="0.25">
      <c r="C33" s="9">
        <f>F5</f>
        <v>1</v>
      </c>
      <c r="I33" s="11">
        <f>L5</f>
        <v>80</v>
      </c>
      <c r="Q33" s="1"/>
      <c r="R33" s="1"/>
      <c r="S33" s="1"/>
      <c r="T33" s="1"/>
      <c r="U33" s="1"/>
      <c r="W33" s="12"/>
      <c r="AX33" s="12"/>
    </row>
    <row r="34" spans="3:50" x14ac:dyDescent="0.25">
      <c r="C34" s="9">
        <f>G5</f>
        <v>5</v>
      </c>
      <c r="I34" s="11">
        <f>M5</f>
        <v>15</v>
      </c>
      <c r="W34" s="12"/>
      <c r="AX34" s="12"/>
    </row>
    <row r="35" spans="3:50" x14ac:dyDescent="0.25">
      <c r="C35" s="9">
        <f>C6</f>
        <v>250</v>
      </c>
      <c r="I35" s="11">
        <f>N5</f>
        <v>5</v>
      </c>
      <c r="W35" s="12"/>
      <c r="AX35" s="12"/>
    </row>
    <row r="36" spans="3:50" x14ac:dyDescent="0.25">
      <c r="C36" s="9">
        <f>D6</f>
        <v>23</v>
      </c>
      <c r="I36" s="11">
        <f>I6</f>
        <v>100</v>
      </c>
      <c r="W36" s="12"/>
      <c r="AX36" s="12"/>
    </row>
    <row r="37" spans="3:50" x14ac:dyDescent="0.25">
      <c r="C37" s="9">
        <f>E6</f>
        <v>80</v>
      </c>
      <c r="I37" s="11">
        <f>J6</f>
        <v>70</v>
      </c>
      <c r="W37" s="12"/>
      <c r="AX37" s="12"/>
    </row>
    <row r="38" spans="3:50" x14ac:dyDescent="0.25">
      <c r="C38" s="9">
        <f>F6</f>
        <v>10</v>
      </c>
      <c r="I38" s="11">
        <f>K6</f>
        <v>9</v>
      </c>
      <c r="W38" s="12"/>
      <c r="AX38" s="12"/>
    </row>
    <row r="39" spans="3:50" x14ac:dyDescent="0.25">
      <c r="C39" s="9">
        <f>G6</f>
        <v>4</v>
      </c>
      <c r="I39" s="11">
        <f>L6</f>
        <v>150</v>
      </c>
      <c r="W39" s="12"/>
      <c r="AX39" s="12"/>
    </row>
    <row r="40" spans="3:50" x14ac:dyDescent="0.25">
      <c r="C40" s="9">
        <f>C7</f>
        <v>89</v>
      </c>
      <c r="I40" s="11">
        <f>M6</f>
        <v>1</v>
      </c>
      <c r="W40" s="12"/>
      <c r="AX40" s="12"/>
    </row>
    <row r="41" spans="3:50" x14ac:dyDescent="0.25">
      <c r="C41" s="9">
        <f>D7</f>
        <v>9</v>
      </c>
      <c r="I41" s="11">
        <f>N6</f>
        <v>6</v>
      </c>
      <c r="W41" s="12"/>
      <c r="AX41" s="12"/>
    </row>
    <row r="42" spans="3:50" x14ac:dyDescent="0.25">
      <c r="C42" s="9">
        <f>E7</f>
        <v>0</v>
      </c>
      <c r="I42" s="11">
        <f>I7</f>
        <v>89</v>
      </c>
      <c r="W42" s="12"/>
      <c r="AX42" s="12"/>
    </row>
    <row r="43" spans="3:50" x14ac:dyDescent="0.25">
      <c r="C43" s="9">
        <f>F7</f>
        <v>5</v>
      </c>
      <c r="I43" s="11">
        <f>J7</f>
        <v>69</v>
      </c>
      <c r="W43" s="12"/>
      <c r="AX43" s="12"/>
    </row>
    <row r="44" spans="3:50" x14ac:dyDescent="0.25">
      <c r="C44" s="9">
        <f>G7</f>
        <v>10</v>
      </c>
      <c r="I44" s="11">
        <f>K7</f>
        <v>23</v>
      </c>
      <c r="W44" s="12"/>
      <c r="AX44" s="12"/>
    </row>
    <row r="45" spans="3:50" x14ac:dyDescent="0.25">
      <c r="I45" s="11">
        <f>L7</f>
        <v>89</v>
      </c>
      <c r="W45" s="12"/>
      <c r="AX45" s="12"/>
    </row>
    <row r="46" spans="3:50" x14ac:dyDescent="0.25">
      <c r="I46" s="11">
        <f>M7</f>
        <v>9</v>
      </c>
      <c r="W46" s="12"/>
      <c r="AX46" s="12"/>
    </row>
    <row r="47" spans="3:50" x14ac:dyDescent="0.25">
      <c r="I47" s="11">
        <f>N7</f>
        <v>9</v>
      </c>
      <c r="W47" s="12"/>
      <c r="AX47" s="12"/>
    </row>
    <row r="48" spans="3:50" x14ac:dyDescent="0.25">
      <c r="W48" s="12"/>
      <c r="AX48" s="12"/>
    </row>
    <row r="49" spans="17:50" x14ac:dyDescent="0.25">
      <c r="W49" s="12"/>
      <c r="AX49" s="12"/>
    </row>
    <row r="50" spans="17:50" x14ac:dyDescent="0.25">
      <c r="Q50" t="s">
        <v>15</v>
      </c>
      <c r="R50" t="s">
        <v>16</v>
      </c>
      <c r="S50" t="s">
        <v>17</v>
      </c>
      <c r="T50" t="s">
        <v>18</v>
      </c>
      <c r="W50" s="12"/>
      <c r="AX50" s="12"/>
    </row>
    <row r="51" spans="17:50" x14ac:dyDescent="0.25">
      <c r="Q51" s="13">
        <f>IF(COUNTIF( I$5:I$7, C5) &gt; 0, C5, "")</f>
        <v>100</v>
      </c>
      <c r="R51" s="13">
        <f>IF(Q51="","",IF(COUNTIF(D$5:D$7,J5)&gt;0,J5,""))</f>
        <v>23</v>
      </c>
      <c r="S51" s="13">
        <f>IF(R51="", "", E5   )</f>
        <v>1000</v>
      </c>
      <c r="T51" s="13">
        <f>IF(S51="", "", K5)</f>
        <v>5</v>
      </c>
      <c r="W51" s="12"/>
      <c r="AX51" s="12"/>
    </row>
    <row r="52" spans="17:50" x14ac:dyDescent="0.25">
      <c r="Q52" s="13">
        <f>IF(COUNTIF( I$5:I$7, C6) &gt; 0, C6, "")</f>
        <v>250</v>
      </c>
      <c r="R52" s="13">
        <f t="shared" ref="R52:R53" si="24">IF(Q52="","",IF(COUNTIF(D$5:D$7,J6)&gt;0,J6,""))</f>
        <v>70</v>
      </c>
      <c r="S52" s="13">
        <f>IF(R52="", "", E6   )</f>
        <v>80</v>
      </c>
      <c r="T52" s="13">
        <f t="shared" ref="T52:T53" si="25">IF(S52="", "", K6)</f>
        <v>9</v>
      </c>
      <c r="W52" s="12"/>
      <c r="AX52" s="12"/>
    </row>
    <row r="53" spans="17:50" x14ac:dyDescent="0.25">
      <c r="Q53">
        <f>IF(COUNTIF( I$5:I$7, C7) &gt; 0, C7, "")</f>
        <v>89</v>
      </c>
      <c r="R53" t="str">
        <f t="shared" si="24"/>
        <v/>
      </c>
      <c r="S53" t="str">
        <f>IF(R53="", "", E7   )</f>
        <v/>
      </c>
      <c r="T53" t="str">
        <f t="shared" si="25"/>
        <v/>
      </c>
      <c r="W53" s="12"/>
      <c r="AX53" s="12"/>
    </row>
    <row r="54" spans="17:50" x14ac:dyDescent="0.25">
      <c r="W54" s="12"/>
      <c r="AX54" s="12"/>
    </row>
    <row r="55" spans="17:50" x14ac:dyDescent="0.25">
      <c r="W55" s="12"/>
      <c r="AX55" s="12"/>
    </row>
    <row r="56" spans="17:50" x14ac:dyDescent="0.25">
      <c r="W56" s="12"/>
      <c r="AX56" s="12"/>
    </row>
    <row r="57" spans="17:50" x14ac:dyDescent="0.25">
      <c r="W57" s="12"/>
      <c r="AX57" s="12"/>
    </row>
    <row r="58" spans="17:50" x14ac:dyDescent="0.25">
      <c r="W58" s="12"/>
      <c r="AX58" s="12"/>
    </row>
  </sheetData>
  <mergeCells count="4">
    <mergeCell ref="C3:G3"/>
    <mergeCell ref="I3:N3"/>
    <mergeCell ref="Z6:AW6"/>
    <mergeCell ref="X8:X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2024-05-23T21:25:19Z</dcterms:modified>
</cp:coreProperties>
</file>