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2-Prog2(2024)construccion\2.1)Clase2Lunes_Ejresuelto\"/>
    </mc:Choice>
  </mc:AlternateContent>
  <xr:revisionPtr revIDLastSave="0" documentId="13_ncr:1_{FA920E43-1C4B-4B80-A327-0BEC7380407B}" xr6:coauthVersionLast="47" xr6:coauthVersionMax="47" xr10:uidLastSave="{00000000-0000-0000-0000-000000000000}"/>
  <bookViews>
    <workbookView xWindow="-2730" yWindow="6255" windowWidth="49260" windowHeight="218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B26" i="1"/>
  <c r="Z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I53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I51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I40" i="1"/>
  <c r="I41" i="1"/>
  <c r="I42" i="1"/>
  <c r="I43" i="1"/>
  <c r="I39" i="1"/>
  <c r="I30" i="1"/>
  <c r="I31" i="1"/>
  <c r="I32" i="1"/>
  <c r="I33" i="1"/>
  <c r="I29" i="1"/>
  <c r="K29" i="1" s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I24" i="1"/>
  <c r="I23" i="1"/>
  <c r="I22" i="1"/>
  <c r="I21" i="1"/>
  <c r="I20" i="1"/>
  <c r="I6" i="1"/>
  <c r="M6" i="1" s="1"/>
  <c r="M4" i="1"/>
  <c r="I4" i="1"/>
  <c r="I14" i="1" l="1"/>
  <c r="I15" i="1"/>
  <c r="I16" i="1"/>
  <c r="I13" i="1"/>
  <c r="I12" i="1"/>
  <c r="I5" i="1"/>
  <c r="M5" i="1" s="1"/>
  <c r="I8" i="1"/>
  <c r="M8" i="1" s="1"/>
  <c r="I7" i="1"/>
  <c r="M7" i="1" s="1"/>
  <c r="K12" i="1" l="1"/>
  <c r="L12" i="1" l="1"/>
  <c r="L14" i="1"/>
  <c r="L15" i="1"/>
  <c r="L16" i="1"/>
  <c r="L13" i="1"/>
</calcChain>
</file>

<file path=xl/sharedStrings.xml><?xml version="1.0" encoding="utf-8"?>
<sst xmlns="http://schemas.openxmlformats.org/spreadsheetml/2006/main" count="23" uniqueCount="20">
  <si>
    <t>N materia</t>
  </si>
  <si>
    <t>Nombre</t>
  </si>
  <si>
    <t>Alumnos</t>
  </si>
  <si>
    <t>Profesores</t>
  </si>
  <si>
    <t>Mate</t>
  </si>
  <si>
    <t>Progra</t>
  </si>
  <si>
    <t>Ingles</t>
  </si>
  <si>
    <t>Estadistica</t>
  </si>
  <si>
    <t>ARSO</t>
  </si>
  <si>
    <t>Legajo</t>
  </si>
  <si>
    <t>fecha dia</t>
  </si>
  <si>
    <t>fecha mes</t>
  </si>
  <si>
    <t>horas</t>
  </si>
  <si>
    <t>mat con max hs</t>
  </si>
  <si>
    <t>mat</t>
  </si>
  <si>
    <t>dia</t>
  </si>
  <si>
    <t>indice</t>
  </si>
  <si>
    <t>los que no tubieron materias son:</t>
  </si>
  <si>
    <t>accesos</t>
  </si>
  <si>
    <t>materias con 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</si>
</sst>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142875</xdr:rowOff>
    </xdr:from>
    <xdr:to>
      <xdr:col>12</xdr:col>
      <xdr:colOff>9525</xdr:colOff>
      <xdr:row>2</xdr:row>
      <xdr:rowOff>856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904E53-1736-600F-AD9E-0A21709C5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142875"/>
          <a:ext cx="3867150" cy="238981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1</xdr:row>
      <xdr:rowOff>57150</xdr:rowOff>
    </xdr:from>
    <xdr:to>
      <xdr:col>7</xdr:col>
      <xdr:colOff>116212</xdr:colOff>
      <xdr:row>10</xdr:row>
      <xdr:rowOff>47625</xdr:rowOff>
    </xdr:to>
    <xdr:sp macro="" textlink="">
      <xdr:nvSpPr>
        <xdr:cNvPr id="3" name="Forma libre: forma 2">
          <a:extLst>
            <a:ext uri="{FF2B5EF4-FFF2-40B4-BE49-F238E27FC236}">
              <a16:creationId xmlns:a16="http://schemas.microsoft.com/office/drawing/2014/main" id="{159635EC-AD82-5B54-A286-493C9DBA7090}"/>
            </a:ext>
          </a:extLst>
        </xdr:cNvPr>
        <xdr:cNvSpPr/>
      </xdr:nvSpPr>
      <xdr:spPr>
        <a:xfrm>
          <a:off x="2924175" y="247650"/>
          <a:ext cx="1516387" cy="1704975"/>
        </a:xfrm>
        <a:custGeom>
          <a:avLst/>
          <a:gdLst>
            <a:gd name="connsiteX0" fmla="*/ 0 w 1516387"/>
            <a:gd name="connsiteY0" fmla="*/ 1704975 h 1704975"/>
            <a:gd name="connsiteX1" fmla="*/ 209550 w 1516387"/>
            <a:gd name="connsiteY1" fmla="*/ 1628775 h 1704975"/>
            <a:gd name="connsiteX2" fmla="*/ 638175 w 1516387"/>
            <a:gd name="connsiteY2" fmla="*/ 1276350 h 1704975"/>
            <a:gd name="connsiteX3" fmla="*/ 714375 w 1516387"/>
            <a:gd name="connsiteY3" fmla="*/ 1152525 h 1704975"/>
            <a:gd name="connsiteX4" fmla="*/ 733425 w 1516387"/>
            <a:gd name="connsiteY4" fmla="*/ 1095375 h 1704975"/>
            <a:gd name="connsiteX5" fmla="*/ 762000 w 1516387"/>
            <a:gd name="connsiteY5" fmla="*/ 1028700 h 1704975"/>
            <a:gd name="connsiteX6" fmla="*/ 790575 w 1516387"/>
            <a:gd name="connsiteY6" fmla="*/ 952500 h 1704975"/>
            <a:gd name="connsiteX7" fmla="*/ 866775 w 1516387"/>
            <a:gd name="connsiteY7" fmla="*/ 723900 h 1704975"/>
            <a:gd name="connsiteX8" fmla="*/ 933450 w 1516387"/>
            <a:gd name="connsiteY8" fmla="*/ 552450 h 1704975"/>
            <a:gd name="connsiteX9" fmla="*/ 942975 w 1516387"/>
            <a:gd name="connsiteY9" fmla="*/ 514350 h 1704975"/>
            <a:gd name="connsiteX10" fmla="*/ 1162050 w 1516387"/>
            <a:gd name="connsiteY10" fmla="*/ 209550 h 1704975"/>
            <a:gd name="connsiteX11" fmla="*/ 1228725 w 1516387"/>
            <a:gd name="connsiteY11" fmla="*/ 133350 h 1704975"/>
            <a:gd name="connsiteX12" fmla="*/ 1400175 w 1516387"/>
            <a:gd name="connsiteY12" fmla="*/ 57150 h 1704975"/>
            <a:gd name="connsiteX13" fmla="*/ 1457325 w 1516387"/>
            <a:gd name="connsiteY13" fmla="*/ 28575 h 1704975"/>
            <a:gd name="connsiteX14" fmla="*/ 1514475 w 1516387"/>
            <a:gd name="connsiteY14" fmla="*/ 9525 h 1704975"/>
            <a:gd name="connsiteX15" fmla="*/ 1466850 w 1516387"/>
            <a:gd name="connsiteY15" fmla="*/ 19050 h 1704975"/>
            <a:gd name="connsiteX16" fmla="*/ 1362075 w 1516387"/>
            <a:gd name="connsiteY16" fmla="*/ 28575 h 1704975"/>
            <a:gd name="connsiteX17" fmla="*/ 1257300 w 1516387"/>
            <a:gd name="connsiteY17" fmla="*/ 19050 h 1704975"/>
            <a:gd name="connsiteX18" fmla="*/ 1285875 w 1516387"/>
            <a:gd name="connsiteY18" fmla="*/ 0 h 1704975"/>
            <a:gd name="connsiteX19" fmla="*/ 1457325 w 1516387"/>
            <a:gd name="connsiteY19" fmla="*/ 9525 h 1704975"/>
            <a:gd name="connsiteX20" fmla="*/ 1485900 w 1516387"/>
            <a:gd name="connsiteY20" fmla="*/ 28575 h 1704975"/>
            <a:gd name="connsiteX21" fmla="*/ 1447800 w 1516387"/>
            <a:gd name="connsiteY21" fmla="*/ 95250 h 1704975"/>
            <a:gd name="connsiteX22" fmla="*/ 1409700 w 1516387"/>
            <a:gd name="connsiteY22" fmla="*/ 180975 h 1704975"/>
            <a:gd name="connsiteX23" fmla="*/ 1390650 w 1516387"/>
            <a:gd name="connsiteY23" fmla="*/ 219075 h 1704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1516387" h="1704975">
              <a:moveTo>
                <a:pt x="0" y="1704975"/>
              </a:moveTo>
              <a:cubicBezTo>
                <a:pt x="69850" y="1679575"/>
                <a:pt x="143356" y="1662576"/>
                <a:pt x="209550" y="1628775"/>
              </a:cubicBezTo>
              <a:cubicBezTo>
                <a:pt x="365012" y="1549390"/>
                <a:pt x="539218" y="1424785"/>
                <a:pt x="638175" y="1276350"/>
              </a:cubicBezTo>
              <a:cubicBezTo>
                <a:pt x="662825" y="1239374"/>
                <a:pt x="695828" y="1192711"/>
                <a:pt x="714375" y="1152525"/>
              </a:cubicBezTo>
              <a:cubicBezTo>
                <a:pt x="722790" y="1134293"/>
                <a:pt x="726217" y="1114117"/>
                <a:pt x="733425" y="1095375"/>
              </a:cubicBezTo>
              <a:cubicBezTo>
                <a:pt x="742105" y="1072807"/>
                <a:pt x="753020" y="1051151"/>
                <a:pt x="762000" y="1028700"/>
              </a:cubicBezTo>
              <a:cubicBezTo>
                <a:pt x="772075" y="1003513"/>
                <a:pt x="781050" y="977900"/>
                <a:pt x="790575" y="952500"/>
              </a:cubicBezTo>
              <a:cubicBezTo>
                <a:pt x="821692" y="781359"/>
                <a:pt x="789711" y="907669"/>
                <a:pt x="866775" y="723900"/>
              </a:cubicBezTo>
              <a:cubicBezTo>
                <a:pt x="890489" y="667352"/>
                <a:pt x="918578" y="611939"/>
                <a:pt x="933450" y="552450"/>
              </a:cubicBezTo>
              <a:cubicBezTo>
                <a:pt x="936625" y="539750"/>
                <a:pt x="936815" y="525901"/>
                <a:pt x="942975" y="514350"/>
              </a:cubicBezTo>
              <a:cubicBezTo>
                <a:pt x="988037" y="429859"/>
                <a:pt x="1119448" y="258238"/>
                <a:pt x="1162050" y="209550"/>
              </a:cubicBezTo>
              <a:cubicBezTo>
                <a:pt x="1184275" y="184150"/>
                <a:pt x="1200298" y="151543"/>
                <a:pt x="1228725" y="133350"/>
              </a:cubicBezTo>
              <a:cubicBezTo>
                <a:pt x="1281401" y="99637"/>
                <a:pt x="1344237" y="85119"/>
                <a:pt x="1400175" y="57150"/>
              </a:cubicBezTo>
              <a:cubicBezTo>
                <a:pt x="1419225" y="47625"/>
                <a:pt x="1437665" y="36767"/>
                <a:pt x="1457325" y="28575"/>
              </a:cubicBezTo>
              <a:cubicBezTo>
                <a:pt x="1475861" y="20852"/>
                <a:pt x="1500276" y="23724"/>
                <a:pt x="1514475" y="9525"/>
              </a:cubicBezTo>
              <a:cubicBezTo>
                <a:pt x="1525923" y="-1923"/>
                <a:pt x="1482914" y="17042"/>
                <a:pt x="1466850" y="19050"/>
              </a:cubicBezTo>
              <a:cubicBezTo>
                <a:pt x="1432052" y="23400"/>
                <a:pt x="1397000" y="25400"/>
                <a:pt x="1362075" y="28575"/>
              </a:cubicBezTo>
              <a:cubicBezTo>
                <a:pt x="1327150" y="25400"/>
                <a:pt x="1290136" y="31364"/>
                <a:pt x="1257300" y="19050"/>
              </a:cubicBezTo>
              <a:cubicBezTo>
                <a:pt x="1246581" y="15030"/>
                <a:pt x="1274440" y="545"/>
                <a:pt x="1285875" y="0"/>
              </a:cubicBezTo>
              <a:lnTo>
                <a:pt x="1457325" y="9525"/>
              </a:lnTo>
              <a:cubicBezTo>
                <a:pt x="1466850" y="15875"/>
                <a:pt x="1481648" y="17946"/>
                <a:pt x="1485900" y="28575"/>
              </a:cubicBezTo>
              <a:cubicBezTo>
                <a:pt x="1492224" y="44385"/>
                <a:pt x="1449402" y="93114"/>
                <a:pt x="1447800" y="95250"/>
              </a:cubicBezTo>
              <a:cubicBezTo>
                <a:pt x="1432272" y="157363"/>
                <a:pt x="1447150" y="113565"/>
                <a:pt x="1409700" y="180975"/>
              </a:cubicBezTo>
              <a:cubicBezTo>
                <a:pt x="1402804" y="193387"/>
                <a:pt x="1390650" y="219075"/>
                <a:pt x="1390650" y="21907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7</xdr:col>
      <xdr:colOff>47625</xdr:colOff>
      <xdr:row>8</xdr:row>
      <xdr:rowOff>142875</xdr:rowOff>
    </xdr:from>
    <xdr:to>
      <xdr:col>12</xdr:col>
      <xdr:colOff>409575</xdr:colOff>
      <xdr:row>10</xdr:row>
      <xdr:rowOff>18852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B4D7B4-0FAB-CE48-8AD7-4BF15F5C5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1975" y="1666875"/>
          <a:ext cx="4229100" cy="25697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152401</xdr:colOff>
      <xdr:row>16</xdr:row>
      <xdr:rowOff>45721</xdr:rowOff>
    </xdr:from>
    <xdr:to>
      <xdr:col>18</xdr:col>
      <xdr:colOff>500615</xdr:colOff>
      <xdr:row>17</xdr:row>
      <xdr:rowOff>142073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6FFDDE-54E2-E31F-6260-7AABE9841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1" y="2971801"/>
          <a:ext cx="6634714" cy="279232"/>
        </a:xfrm>
        <a:prstGeom prst="rect">
          <a:avLst/>
        </a:prstGeom>
      </xdr:spPr>
    </xdr:pic>
    <xdr:clientData/>
  </xdr:twoCellAnchor>
  <xdr:twoCellAnchor>
    <xdr:from>
      <xdr:col>0</xdr:col>
      <xdr:colOff>312420</xdr:colOff>
      <xdr:row>2</xdr:row>
      <xdr:rowOff>0</xdr:rowOff>
    </xdr:from>
    <xdr:to>
      <xdr:col>4</xdr:col>
      <xdr:colOff>228604</xdr:colOff>
      <xdr:row>10</xdr:row>
      <xdr:rowOff>60960</xdr:rowOff>
    </xdr:to>
    <xdr:sp macro="" textlink="">
      <xdr:nvSpPr>
        <xdr:cNvPr id="6" name="Forma libre: forma 5">
          <a:extLst>
            <a:ext uri="{FF2B5EF4-FFF2-40B4-BE49-F238E27FC236}">
              <a16:creationId xmlns:a16="http://schemas.microsoft.com/office/drawing/2014/main" id="{BD6AEDBE-04B0-6748-4FAA-4AC38917361F}"/>
            </a:ext>
          </a:extLst>
        </xdr:cNvPr>
        <xdr:cNvSpPr/>
      </xdr:nvSpPr>
      <xdr:spPr>
        <a:xfrm>
          <a:off x="312420" y="365760"/>
          <a:ext cx="2476504" cy="1524000"/>
        </a:xfrm>
        <a:custGeom>
          <a:avLst/>
          <a:gdLst>
            <a:gd name="connsiteX0" fmla="*/ 601980 w 2476504"/>
            <a:gd name="connsiteY0" fmla="*/ 175260 h 1524000"/>
            <a:gd name="connsiteX1" fmla="*/ 586740 w 2476504"/>
            <a:gd name="connsiteY1" fmla="*/ 7620 h 1524000"/>
            <a:gd name="connsiteX2" fmla="*/ 563880 w 2476504"/>
            <a:gd name="connsiteY2" fmla="*/ 0 h 1524000"/>
            <a:gd name="connsiteX3" fmla="*/ 182880 w 2476504"/>
            <a:gd name="connsiteY3" fmla="*/ 15240 h 1524000"/>
            <a:gd name="connsiteX4" fmla="*/ 83820 w 2476504"/>
            <a:gd name="connsiteY4" fmla="*/ 22860 h 1524000"/>
            <a:gd name="connsiteX5" fmla="*/ 15240 w 2476504"/>
            <a:gd name="connsiteY5" fmla="*/ 91440 h 1524000"/>
            <a:gd name="connsiteX6" fmla="*/ 0 w 2476504"/>
            <a:gd name="connsiteY6" fmla="*/ 259080 h 1524000"/>
            <a:gd name="connsiteX7" fmla="*/ 7620 w 2476504"/>
            <a:gd name="connsiteY7" fmla="*/ 678180 h 1524000"/>
            <a:gd name="connsiteX8" fmla="*/ 15240 w 2476504"/>
            <a:gd name="connsiteY8" fmla="*/ 815340 h 1524000"/>
            <a:gd name="connsiteX9" fmla="*/ 22860 w 2476504"/>
            <a:gd name="connsiteY9" fmla="*/ 1066800 h 1524000"/>
            <a:gd name="connsiteX10" fmla="*/ 15240 w 2476504"/>
            <a:gd name="connsiteY10" fmla="*/ 1280160 h 1524000"/>
            <a:gd name="connsiteX11" fmla="*/ 7620 w 2476504"/>
            <a:gd name="connsiteY11" fmla="*/ 1325880 h 1524000"/>
            <a:gd name="connsiteX12" fmla="*/ 15240 w 2476504"/>
            <a:gd name="connsiteY12" fmla="*/ 1363980 h 1524000"/>
            <a:gd name="connsiteX13" fmla="*/ 327660 w 2476504"/>
            <a:gd name="connsiteY13" fmla="*/ 1371600 h 1524000"/>
            <a:gd name="connsiteX14" fmla="*/ 464820 w 2476504"/>
            <a:gd name="connsiteY14" fmla="*/ 1379220 h 1524000"/>
            <a:gd name="connsiteX15" fmla="*/ 693420 w 2476504"/>
            <a:gd name="connsiteY15" fmla="*/ 1394460 h 1524000"/>
            <a:gd name="connsiteX16" fmla="*/ 1249680 w 2476504"/>
            <a:gd name="connsiteY16" fmla="*/ 1402080 h 1524000"/>
            <a:gd name="connsiteX17" fmla="*/ 1935480 w 2476504"/>
            <a:gd name="connsiteY17" fmla="*/ 1402080 h 1524000"/>
            <a:gd name="connsiteX18" fmla="*/ 2042160 w 2476504"/>
            <a:gd name="connsiteY18" fmla="*/ 1394460 h 1524000"/>
            <a:gd name="connsiteX19" fmla="*/ 2164080 w 2476504"/>
            <a:gd name="connsiteY19" fmla="*/ 1386840 h 1524000"/>
            <a:gd name="connsiteX20" fmla="*/ 2354580 w 2476504"/>
            <a:gd name="connsiteY20" fmla="*/ 1379220 h 1524000"/>
            <a:gd name="connsiteX21" fmla="*/ 2438400 w 2476504"/>
            <a:gd name="connsiteY21" fmla="*/ 1371600 h 1524000"/>
            <a:gd name="connsiteX22" fmla="*/ 2438400 w 2476504"/>
            <a:gd name="connsiteY22" fmla="*/ 1493520 h 1524000"/>
            <a:gd name="connsiteX23" fmla="*/ 2430780 w 2476504"/>
            <a:gd name="connsiteY23" fmla="*/ 1470660 h 1524000"/>
            <a:gd name="connsiteX24" fmla="*/ 2423160 w 2476504"/>
            <a:gd name="connsiteY24" fmla="*/ 1501140 h 1524000"/>
            <a:gd name="connsiteX25" fmla="*/ 2446020 w 2476504"/>
            <a:gd name="connsiteY25" fmla="*/ 1524000 h 1524000"/>
            <a:gd name="connsiteX26" fmla="*/ 2461260 w 2476504"/>
            <a:gd name="connsiteY26" fmla="*/ 1485900 h 1524000"/>
            <a:gd name="connsiteX27" fmla="*/ 2476500 w 2476504"/>
            <a:gd name="connsiteY27" fmla="*/ 1424940 h 152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2476504" h="1524000">
              <a:moveTo>
                <a:pt x="601980" y="175260"/>
              </a:moveTo>
              <a:cubicBezTo>
                <a:pt x="596900" y="119380"/>
                <a:pt x="598660" y="62450"/>
                <a:pt x="586740" y="7620"/>
              </a:cubicBezTo>
              <a:cubicBezTo>
                <a:pt x="585034" y="-229"/>
                <a:pt x="571912" y="0"/>
                <a:pt x="563880" y="0"/>
              </a:cubicBezTo>
              <a:cubicBezTo>
                <a:pt x="483724" y="0"/>
                <a:pt x="280968" y="9110"/>
                <a:pt x="182880" y="15240"/>
              </a:cubicBezTo>
              <a:cubicBezTo>
                <a:pt x="149827" y="17306"/>
                <a:pt x="116840" y="20320"/>
                <a:pt x="83820" y="22860"/>
              </a:cubicBezTo>
              <a:cubicBezTo>
                <a:pt x="60960" y="45720"/>
                <a:pt x="19250" y="59361"/>
                <a:pt x="15240" y="91440"/>
              </a:cubicBezTo>
              <a:cubicBezTo>
                <a:pt x="3198" y="187775"/>
                <a:pt x="9079" y="131974"/>
                <a:pt x="0" y="259080"/>
              </a:cubicBezTo>
              <a:cubicBezTo>
                <a:pt x="2540" y="398780"/>
                <a:pt x="3793" y="538509"/>
                <a:pt x="7620" y="678180"/>
              </a:cubicBezTo>
              <a:cubicBezTo>
                <a:pt x="8874" y="723953"/>
                <a:pt x="13446" y="769585"/>
                <a:pt x="15240" y="815340"/>
              </a:cubicBezTo>
              <a:cubicBezTo>
                <a:pt x="18526" y="899134"/>
                <a:pt x="20320" y="982980"/>
                <a:pt x="22860" y="1066800"/>
              </a:cubicBezTo>
              <a:cubicBezTo>
                <a:pt x="20320" y="1137920"/>
                <a:pt x="19419" y="1209117"/>
                <a:pt x="15240" y="1280160"/>
              </a:cubicBezTo>
              <a:cubicBezTo>
                <a:pt x="14333" y="1295584"/>
                <a:pt x="7620" y="1310430"/>
                <a:pt x="7620" y="1325880"/>
              </a:cubicBezTo>
              <a:cubicBezTo>
                <a:pt x="7620" y="1338832"/>
                <a:pt x="2419" y="1362148"/>
                <a:pt x="15240" y="1363980"/>
              </a:cubicBezTo>
              <a:cubicBezTo>
                <a:pt x="118364" y="1378712"/>
                <a:pt x="223520" y="1369060"/>
                <a:pt x="327660" y="1371600"/>
              </a:cubicBezTo>
              <a:lnTo>
                <a:pt x="464820" y="1379220"/>
              </a:lnTo>
              <a:cubicBezTo>
                <a:pt x="541040" y="1383984"/>
                <a:pt x="617058" y="1393414"/>
                <a:pt x="693420" y="1394460"/>
              </a:cubicBezTo>
              <a:lnTo>
                <a:pt x="1249680" y="1402080"/>
              </a:lnTo>
              <a:cubicBezTo>
                <a:pt x="1587065" y="1412963"/>
                <a:pt x="1499666" y="1414020"/>
                <a:pt x="1935480" y="1402080"/>
              </a:cubicBezTo>
              <a:cubicBezTo>
                <a:pt x="1971117" y="1401104"/>
                <a:pt x="2006588" y="1396831"/>
                <a:pt x="2042160" y="1394460"/>
              </a:cubicBezTo>
              <a:lnTo>
                <a:pt x="2164080" y="1386840"/>
              </a:lnTo>
              <a:lnTo>
                <a:pt x="2354580" y="1379220"/>
              </a:lnTo>
              <a:cubicBezTo>
                <a:pt x="2382520" y="1376680"/>
                <a:pt x="2413307" y="1359053"/>
                <a:pt x="2438400" y="1371600"/>
              </a:cubicBezTo>
              <a:cubicBezTo>
                <a:pt x="2456712" y="1380756"/>
                <a:pt x="2438476" y="1492832"/>
                <a:pt x="2438400" y="1493520"/>
              </a:cubicBezTo>
              <a:cubicBezTo>
                <a:pt x="2435860" y="1485900"/>
                <a:pt x="2437964" y="1467068"/>
                <a:pt x="2430780" y="1470660"/>
              </a:cubicBezTo>
              <a:cubicBezTo>
                <a:pt x="2421413" y="1475344"/>
                <a:pt x="2420283" y="1491070"/>
                <a:pt x="2423160" y="1501140"/>
              </a:cubicBezTo>
              <a:cubicBezTo>
                <a:pt x="2426120" y="1511502"/>
                <a:pt x="2438400" y="1516380"/>
                <a:pt x="2446020" y="1524000"/>
              </a:cubicBezTo>
              <a:cubicBezTo>
                <a:pt x="2451100" y="1511300"/>
                <a:pt x="2456935" y="1498876"/>
                <a:pt x="2461260" y="1485900"/>
              </a:cubicBezTo>
              <a:cubicBezTo>
                <a:pt x="2477198" y="1438087"/>
                <a:pt x="2476500" y="1449957"/>
                <a:pt x="2476500" y="142494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7</xdr:col>
      <xdr:colOff>47625</xdr:colOff>
      <xdr:row>25</xdr:row>
      <xdr:rowOff>95250</xdr:rowOff>
    </xdr:from>
    <xdr:to>
      <xdr:col>14</xdr:col>
      <xdr:colOff>267440</xdr:colOff>
      <xdr:row>26</xdr:row>
      <xdr:rowOff>161961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833F5B-79DB-18AF-80E1-02A3A2485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4857750"/>
          <a:ext cx="5306165" cy="257211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34</xdr:row>
      <xdr:rowOff>54751</xdr:rowOff>
    </xdr:from>
    <xdr:to>
      <xdr:col>14</xdr:col>
      <xdr:colOff>39012</xdr:colOff>
      <xdr:row>36</xdr:row>
      <xdr:rowOff>104852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49099E-E293-F04D-C360-75DE7DE83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3399" y="6531751"/>
          <a:ext cx="5106313" cy="431101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571499</xdr:colOff>
      <xdr:row>44</xdr:row>
      <xdr:rowOff>16651</xdr:rowOff>
    </xdr:from>
    <xdr:to>
      <xdr:col>14</xdr:col>
      <xdr:colOff>236743</xdr:colOff>
      <xdr:row>46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D82E462-412C-0797-14DE-F20FBB2B1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49" y="8398651"/>
          <a:ext cx="5361194" cy="383399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11</xdr:row>
      <xdr:rowOff>38100</xdr:rowOff>
    </xdr:from>
    <xdr:to>
      <xdr:col>31</xdr:col>
      <xdr:colOff>367271</xdr:colOff>
      <xdr:row>49</xdr:row>
      <xdr:rowOff>114300</xdr:rowOff>
    </xdr:to>
    <xdr:sp macro="" textlink="">
      <xdr:nvSpPr>
        <xdr:cNvPr id="10" name="Forma libre: forma 9">
          <a:extLst>
            <a:ext uri="{FF2B5EF4-FFF2-40B4-BE49-F238E27FC236}">
              <a16:creationId xmlns:a16="http://schemas.microsoft.com/office/drawing/2014/main" id="{3DE23F6B-67C3-E87C-F0F8-A150744AA23C}"/>
            </a:ext>
          </a:extLst>
        </xdr:cNvPr>
        <xdr:cNvSpPr/>
      </xdr:nvSpPr>
      <xdr:spPr>
        <a:xfrm>
          <a:off x="1619250" y="2133600"/>
          <a:ext cx="18521921" cy="7315200"/>
        </a:xfrm>
        <a:custGeom>
          <a:avLst/>
          <a:gdLst>
            <a:gd name="connsiteX0" fmla="*/ 18468975 w 18521921"/>
            <a:gd name="connsiteY0" fmla="*/ 7315200 h 7315200"/>
            <a:gd name="connsiteX1" fmla="*/ 18354675 w 18521921"/>
            <a:gd name="connsiteY1" fmla="*/ 6543675 h 7315200"/>
            <a:gd name="connsiteX2" fmla="*/ 18173700 w 18521921"/>
            <a:gd name="connsiteY2" fmla="*/ 6448425 h 7315200"/>
            <a:gd name="connsiteX3" fmla="*/ 17640300 w 18521921"/>
            <a:gd name="connsiteY3" fmla="*/ 6372225 h 7315200"/>
            <a:gd name="connsiteX4" fmla="*/ 17068800 w 18521921"/>
            <a:gd name="connsiteY4" fmla="*/ 6324600 h 7315200"/>
            <a:gd name="connsiteX5" fmla="*/ 16373475 w 18521921"/>
            <a:gd name="connsiteY5" fmla="*/ 6248400 h 7315200"/>
            <a:gd name="connsiteX6" fmla="*/ 8067675 w 18521921"/>
            <a:gd name="connsiteY6" fmla="*/ 6238875 h 7315200"/>
            <a:gd name="connsiteX7" fmla="*/ 6896100 w 18521921"/>
            <a:gd name="connsiteY7" fmla="*/ 6048375 h 7315200"/>
            <a:gd name="connsiteX8" fmla="*/ 5514975 w 18521921"/>
            <a:gd name="connsiteY8" fmla="*/ 6048375 h 7315200"/>
            <a:gd name="connsiteX9" fmla="*/ 5172075 w 18521921"/>
            <a:gd name="connsiteY9" fmla="*/ 6115050 h 7315200"/>
            <a:gd name="connsiteX10" fmla="*/ 4810125 w 18521921"/>
            <a:gd name="connsiteY10" fmla="*/ 6153150 h 7315200"/>
            <a:gd name="connsiteX11" fmla="*/ 3543300 w 18521921"/>
            <a:gd name="connsiteY11" fmla="*/ 6172200 h 7315200"/>
            <a:gd name="connsiteX12" fmla="*/ 3076575 w 18521921"/>
            <a:gd name="connsiteY12" fmla="*/ 6219825 h 7315200"/>
            <a:gd name="connsiteX13" fmla="*/ 2867025 w 18521921"/>
            <a:gd name="connsiteY13" fmla="*/ 6238875 h 7315200"/>
            <a:gd name="connsiteX14" fmla="*/ 2362200 w 18521921"/>
            <a:gd name="connsiteY14" fmla="*/ 6229350 h 7315200"/>
            <a:gd name="connsiteX15" fmla="*/ 2305050 w 18521921"/>
            <a:gd name="connsiteY15" fmla="*/ 6172200 h 7315200"/>
            <a:gd name="connsiteX16" fmla="*/ 2247900 w 18521921"/>
            <a:gd name="connsiteY16" fmla="*/ 6076950 h 7315200"/>
            <a:gd name="connsiteX17" fmla="*/ 2152650 w 18521921"/>
            <a:gd name="connsiteY17" fmla="*/ 5800725 h 7315200"/>
            <a:gd name="connsiteX18" fmla="*/ 2009775 w 18521921"/>
            <a:gd name="connsiteY18" fmla="*/ 5410200 h 7315200"/>
            <a:gd name="connsiteX19" fmla="*/ 1952625 w 18521921"/>
            <a:gd name="connsiteY19" fmla="*/ 5153025 h 7315200"/>
            <a:gd name="connsiteX20" fmla="*/ 1762125 w 18521921"/>
            <a:gd name="connsiteY20" fmla="*/ 4581525 h 7315200"/>
            <a:gd name="connsiteX21" fmla="*/ 1876425 w 18521921"/>
            <a:gd name="connsiteY21" fmla="*/ 4486275 h 7315200"/>
            <a:gd name="connsiteX22" fmla="*/ 1543050 w 18521921"/>
            <a:gd name="connsiteY22" fmla="*/ 4171950 h 7315200"/>
            <a:gd name="connsiteX23" fmla="*/ 1371600 w 18521921"/>
            <a:gd name="connsiteY23" fmla="*/ 4000500 h 7315200"/>
            <a:gd name="connsiteX24" fmla="*/ 1285875 w 18521921"/>
            <a:gd name="connsiteY24" fmla="*/ 3857625 h 7315200"/>
            <a:gd name="connsiteX25" fmla="*/ 1200150 w 18521921"/>
            <a:gd name="connsiteY25" fmla="*/ 3686175 h 7315200"/>
            <a:gd name="connsiteX26" fmla="*/ 1076325 w 18521921"/>
            <a:gd name="connsiteY26" fmla="*/ 3333750 h 7315200"/>
            <a:gd name="connsiteX27" fmla="*/ 1019175 w 18521921"/>
            <a:gd name="connsiteY27" fmla="*/ 3171825 h 7315200"/>
            <a:gd name="connsiteX28" fmla="*/ 933450 w 18521921"/>
            <a:gd name="connsiteY28" fmla="*/ 2962275 h 7315200"/>
            <a:gd name="connsiteX29" fmla="*/ 933450 w 18521921"/>
            <a:gd name="connsiteY29" fmla="*/ 2714625 h 7315200"/>
            <a:gd name="connsiteX30" fmla="*/ 666750 w 18521921"/>
            <a:gd name="connsiteY30" fmla="*/ 2038350 h 7315200"/>
            <a:gd name="connsiteX31" fmla="*/ 628650 w 18521921"/>
            <a:gd name="connsiteY31" fmla="*/ 1924050 h 7315200"/>
            <a:gd name="connsiteX32" fmla="*/ 581025 w 18521921"/>
            <a:gd name="connsiteY32" fmla="*/ 1809750 h 7315200"/>
            <a:gd name="connsiteX33" fmla="*/ 533400 w 18521921"/>
            <a:gd name="connsiteY33" fmla="*/ 1638300 h 7315200"/>
            <a:gd name="connsiteX34" fmla="*/ 504825 w 18521921"/>
            <a:gd name="connsiteY34" fmla="*/ 1543050 h 7315200"/>
            <a:gd name="connsiteX35" fmla="*/ 466725 w 18521921"/>
            <a:gd name="connsiteY35" fmla="*/ 1314450 h 7315200"/>
            <a:gd name="connsiteX36" fmla="*/ 438150 w 18521921"/>
            <a:gd name="connsiteY36" fmla="*/ 1209675 h 7315200"/>
            <a:gd name="connsiteX37" fmla="*/ 390525 w 18521921"/>
            <a:gd name="connsiteY37" fmla="*/ 962025 h 7315200"/>
            <a:gd name="connsiteX38" fmla="*/ 381000 w 18521921"/>
            <a:gd name="connsiteY38" fmla="*/ 857250 h 7315200"/>
            <a:gd name="connsiteX39" fmla="*/ 361950 w 18521921"/>
            <a:gd name="connsiteY39" fmla="*/ 704850 h 7315200"/>
            <a:gd name="connsiteX40" fmla="*/ 352425 w 18521921"/>
            <a:gd name="connsiteY40" fmla="*/ 485775 h 7315200"/>
            <a:gd name="connsiteX41" fmla="*/ 333375 w 18521921"/>
            <a:gd name="connsiteY41" fmla="*/ 447675 h 7315200"/>
            <a:gd name="connsiteX42" fmla="*/ 304800 w 18521921"/>
            <a:gd name="connsiteY42" fmla="*/ 333375 h 7315200"/>
            <a:gd name="connsiteX43" fmla="*/ 295275 w 18521921"/>
            <a:gd name="connsiteY43" fmla="*/ 304800 h 7315200"/>
            <a:gd name="connsiteX44" fmla="*/ 228600 w 18521921"/>
            <a:gd name="connsiteY44" fmla="*/ 161925 h 7315200"/>
            <a:gd name="connsiteX45" fmla="*/ 209550 w 18521921"/>
            <a:gd name="connsiteY45" fmla="*/ 133350 h 7315200"/>
            <a:gd name="connsiteX46" fmla="*/ 114300 w 18521921"/>
            <a:gd name="connsiteY46" fmla="*/ 85725 h 7315200"/>
            <a:gd name="connsiteX47" fmla="*/ 38100 w 18521921"/>
            <a:gd name="connsiteY47" fmla="*/ 38100 h 7315200"/>
            <a:gd name="connsiteX48" fmla="*/ 57150 w 18521921"/>
            <a:gd name="connsiteY48" fmla="*/ 9525 h 7315200"/>
            <a:gd name="connsiteX49" fmla="*/ 95250 w 18521921"/>
            <a:gd name="connsiteY49" fmla="*/ 0 h 7315200"/>
            <a:gd name="connsiteX50" fmla="*/ 66675 w 18521921"/>
            <a:gd name="connsiteY50" fmla="*/ 9525 h 7315200"/>
            <a:gd name="connsiteX51" fmla="*/ 38100 w 18521921"/>
            <a:gd name="connsiteY51" fmla="*/ 38100 h 7315200"/>
            <a:gd name="connsiteX52" fmla="*/ 0 w 18521921"/>
            <a:gd name="connsiteY52" fmla="*/ 57150 h 7315200"/>
            <a:gd name="connsiteX53" fmla="*/ 19050 w 18521921"/>
            <a:gd name="connsiteY53" fmla="*/ 180975 h 7315200"/>
            <a:gd name="connsiteX54" fmla="*/ 47625 w 18521921"/>
            <a:gd name="connsiteY54" fmla="*/ 219075 h 7315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18521921" h="7315200">
              <a:moveTo>
                <a:pt x="18468975" y="7315200"/>
              </a:moveTo>
              <a:cubicBezTo>
                <a:pt x="18521438" y="7052883"/>
                <a:pt x="18594291" y="6708927"/>
                <a:pt x="18354675" y="6543675"/>
              </a:cubicBezTo>
              <a:cubicBezTo>
                <a:pt x="18298556" y="6504973"/>
                <a:pt x="18239988" y="6464334"/>
                <a:pt x="18173700" y="6448425"/>
              </a:cubicBezTo>
              <a:cubicBezTo>
                <a:pt x="17999054" y="6406510"/>
                <a:pt x="17818788" y="6392228"/>
                <a:pt x="17640300" y="6372225"/>
              </a:cubicBezTo>
              <a:cubicBezTo>
                <a:pt x="17450329" y="6350935"/>
                <a:pt x="17259054" y="6343196"/>
                <a:pt x="17068800" y="6324600"/>
              </a:cubicBezTo>
              <a:cubicBezTo>
                <a:pt x="16836743" y="6301918"/>
                <a:pt x="16606627" y="6250620"/>
                <a:pt x="16373475" y="6248400"/>
              </a:cubicBezTo>
              <a:lnTo>
                <a:pt x="8067675" y="6238875"/>
              </a:lnTo>
              <a:cubicBezTo>
                <a:pt x="7231882" y="6015212"/>
                <a:pt x="7624714" y="6062387"/>
                <a:pt x="6896100" y="6048375"/>
              </a:cubicBezTo>
              <a:cubicBezTo>
                <a:pt x="6350042" y="6011971"/>
                <a:pt x="6307710" y="6001126"/>
                <a:pt x="5514975" y="6048375"/>
              </a:cubicBezTo>
              <a:cubicBezTo>
                <a:pt x="5398741" y="6055303"/>
                <a:pt x="5287617" y="6100607"/>
                <a:pt x="5172075" y="6115050"/>
              </a:cubicBezTo>
              <a:cubicBezTo>
                <a:pt x="5075739" y="6127092"/>
                <a:pt x="4917659" y="6150955"/>
                <a:pt x="4810125" y="6153150"/>
              </a:cubicBezTo>
              <a:lnTo>
                <a:pt x="3543300" y="6172200"/>
              </a:lnTo>
              <a:lnTo>
                <a:pt x="3076575" y="6219825"/>
              </a:lnTo>
              <a:lnTo>
                <a:pt x="2867025" y="6238875"/>
              </a:lnTo>
              <a:cubicBezTo>
                <a:pt x="2668613" y="6278557"/>
                <a:pt x="2672890" y="6286416"/>
                <a:pt x="2362200" y="6229350"/>
              </a:cubicBezTo>
              <a:cubicBezTo>
                <a:pt x="2335702" y="6224483"/>
                <a:pt x="2323172" y="6192135"/>
                <a:pt x="2305050" y="6172200"/>
              </a:cubicBezTo>
              <a:cubicBezTo>
                <a:pt x="2266573" y="6129875"/>
                <a:pt x="2265835" y="6127765"/>
                <a:pt x="2247900" y="6076950"/>
              </a:cubicBezTo>
              <a:cubicBezTo>
                <a:pt x="2215485" y="5985107"/>
                <a:pt x="2187951" y="5891498"/>
                <a:pt x="2152650" y="5800725"/>
              </a:cubicBezTo>
              <a:cubicBezTo>
                <a:pt x="2111167" y="5694054"/>
                <a:pt x="2039022" y="5514655"/>
                <a:pt x="2009775" y="5410200"/>
              </a:cubicBezTo>
              <a:cubicBezTo>
                <a:pt x="1986097" y="5325636"/>
                <a:pt x="1978234" y="5237024"/>
                <a:pt x="1952625" y="5153025"/>
              </a:cubicBezTo>
              <a:cubicBezTo>
                <a:pt x="1724643" y="4405245"/>
                <a:pt x="1811539" y="4828593"/>
                <a:pt x="1762125" y="4581525"/>
              </a:cubicBezTo>
              <a:cubicBezTo>
                <a:pt x="1800225" y="4549775"/>
                <a:pt x="1840618" y="4520590"/>
                <a:pt x="1876425" y="4486275"/>
              </a:cubicBezTo>
              <a:cubicBezTo>
                <a:pt x="2120984" y="4251905"/>
                <a:pt x="1983918" y="4359553"/>
                <a:pt x="1543050" y="4171950"/>
              </a:cubicBezTo>
              <a:cubicBezTo>
                <a:pt x="1485900" y="4114800"/>
                <a:pt x="1422780" y="4063053"/>
                <a:pt x="1371600" y="4000500"/>
              </a:cubicBezTo>
              <a:cubicBezTo>
                <a:pt x="1336430" y="3957515"/>
                <a:pt x="1311391" y="3906956"/>
                <a:pt x="1285875" y="3857625"/>
              </a:cubicBezTo>
              <a:cubicBezTo>
                <a:pt x="1180203" y="3653325"/>
                <a:pt x="1271617" y="3781464"/>
                <a:pt x="1200150" y="3686175"/>
              </a:cubicBezTo>
              <a:cubicBezTo>
                <a:pt x="1033548" y="3165544"/>
                <a:pt x="1194546" y="3645424"/>
                <a:pt x="1076325" y="3333750"/>
              </a:cubicBezTo>
              <a:cubicBezTo>
                <a:pt x="1056025" y="3280232"/>
                <a:pt x="1040433" y="3224969"/>
                <a:pt x="1019175" y="3171825"/>
              </a:cubicBezTo>
              <a:cubicBezTo>
                <a:pt x="924072" y="2934068"/>
                <a:pt x="960987" y="3072423"/>
                <a:pt x="933450" y="2962275"/>
              </a:cubicBezTo>
              <a:cubicBezTo>
                <a:pt x="987871" y="2880643"/>
                <a:pt x="987355" y="2894309"/>
                <a:pt x="933450" y="2714625"/>
              </a:cubicBezTo>
              <a:cubicBezTo>
                <a:pt x="741438" y="2074585"/>
                <a:pt x="791602" y="2362965"/>
                <a:pt x="666750" y="2038350"/>
              </a:cubicBezTo>
              <a:cubicBezTo>
                <a:pt x="652333" y="2000866"/>
                <a:pt x="642751" y="1961654"/>
                <a:pt x="628650" y="1924050"/>
              </a:cubicBezTo>
              <a:cubicBezTo>
                <a:pt x="614157" y="1885403"/>
                <a:pt x="595719" y="1848321"/>
                <a:pt x="581025" y="1809750"/>
              </a:cubicBezTo>
              <a:cubicBezTo>
                <a:pt x="539584" y="1700967"/>
                <a:pt x="562492" y="1748849"/>
                <a:pt x="533400" y="1638300"/>
              </a:cubicBezTo>
              <a:cubicBezTo>
                <a:pt x="524964" y="1606243"/>
                <a:pt x="512503" y="1575297"/>
                <a:pt x="504825" y="1543050"/>
              </a:cubicBezTo>
              <a:cubicBezTo>
                <a:pt x="476886" y="1425704"/>
                <a:pt x="492842" y="1439812"/>
                <a:pt x="466725" y="1314450"/>
              </a:cubicBezTo>
              <a:cubicBezTo>
                <a:pt x="459342" y="1279010"/>
                <a:pt x="446930" y="1244795"/>
                <a:pt x="438150" y="1209675"/>
              </a:cubicBezTo>
              <a:cubicBezTo>
                <a:pt x="413045" y="1109254"/>
                <a:pt x="403338" y="1064528"/>
                <a:pt x="390525" y="962025"/>
              </a:cubicBezTo>
              <a:cubicBezTo>
                <a:pt x="386175" y="927227"/>
                <a:pt x="384873" y="892105"/>
                <a:pt x="381000" y="857250"/>
              </a:cubicBezTo>
              <a:cubicBezTo>
                <a:pt x="375346" y="806368"/>
                <a:pt x="361950" y="704850"/>
                <a:pt x="361950" y="704850"/>
              </a:cubicBezTo>
              <a:cubicBezTo>
                <a:pt x="358775" y="631825"/>
                <a:pt x="360497" y="558422"/>
                <a:pt x="352425" y="485775"/>
              </a:cubicBezTo>
              <a:cubicBezTo>
                <a:pt x="350857" y="471663"/>
                <a:pt x="337610" y="461228"/>
                <a:pt x="333375" y="447675"/>
              </a:cubicBezTo>
              <a:cubicBezTo>
                <a:pt x="321661" y="410190"/>
                <a:pt x="317219" y="370632"/>
                <a:pt x="304800" y="333375"/>
              </a:cubicBezTo>
              <a:cubicBezTo>
                <a:pt x="301625" y="323850"/>
                <a:pt x="299353" y="313975"/>
                <a:pt x="295275" y="304800"/>
              </a:cubicBezTo>
              <a:cubicBezTo>
                <a:pt x="273930" y="256774"/>
                <a:pt x="257753" y="205654"/>
                <a:pt x="228600" y="161925"/>
              </a:cubicBezTo>
              <a:cubicBezTo>
                <a:pt x="222250" y="152400"/>
                <a:pt x="218586" y="140378"/>
                <a:pt x="209550" y="133350"/>
              </a:cubicBezTo>
              <a:cubicBezTo>
                <a:pt x="78075" y="31092"/>
                <a:pt x="189157" y="126556"/>
                <a:pt x="114300" y="85725"/>
              </a:cubicBezTo>
              <a:cubicBezTo>
                <a:pt x="88004" y="71382"/>
                <a:pt x="38100" y="38100"/>
                <a:pt x="38100" y="38100"/>
              </a:cubicBezTo>
              <a:cubicBezTo>
                <a:pt x="44450" y="28575"/>
                <a:pt x="47625" y="15875"/>
                <a:pt x="57150" y="9525"/>
              </a:cubicBezTo>
              <a:cubicBezTo>
                <a:pt x="68042" y="2263"/>
                <a:pt x="82159" y="0"/>
                <a:pt x="95250" y="0"/>
              </a:cubicBezTo>
              <a:cubicBezTo>
                <a:pt x="105290" y="0"/>
                <a:pt x="76200" y="6350"/>
                <a:pt x="66675" y="9525"/>
              </a:cubicBezTo>
              <a:cubicBezTo>
                <a:pt x="57150" y="19050"/>
                <a:pt x="49061" y="30270"/>
                <a:pt x="38100" y="38100"/>
              </a:cubicBezTo>
              <a:cubicBezTo>
                <a:pt x="26546" y="46353"/>
                <a:pt x="4080" y="43550"/>
                <a:pt x="0" y="57150"/>
              </a:cubicBezTo>
              <a:cubicBezTo>
                <a:pt x="-38" y="57278"/>
                <a:pt x="11823" y="166522"/>
                <a:pt x="19050" y="180975"/>
              </a:cubicBezTo>
              <a:cubicBezTo>
                <a:pt x="49870" y="242615"/>
                <a:pt x="47625" y="188815"/>
                <a:pt x="47625" y="21907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M71"/>
  <sheetViews>
    <sheetView tabSelected="1" topLeftCell="A15" workbookViewId="0">
      <selection activeCell="B26" sqref="B26:B71"/>
    </sheetView>
  </sheetViews>
  <sheetFormatPr baseColWidth="10" defaultColWidth="9.140625" defaultRowHeight="15" x14ac:dyDescent="0.25"/>
  <cols>
    <col min="4" max="4" width="10" bestFit="1" customWidth="1"/>
    <col min="9" max="9" width="11.85546875" bestFit="1" customWidth="1"/>
    <col min="11" max="11" width="13.85546875" customWidth="1"/>
    <col min="12" max="12" width="14" customWidth="1"/>
  </cols>
  <sheetData>
    <row r="4" spans="1:13" x14ac:dyDescent="0.25">
      <c r="B4" s="1" t="s">
        <v>0</v>
      </c>
      <c r="C4" s="1" t="s">
        <v>1</v>
      </c>
      <c r="D4" s="1" t="s">
        <v>2</v>
      </c>
      <c r="E4" s="1" t="s">
        <v>3</v>
      </c>
      <c r="H4">
        <v>1</v>
      </c>
      <c r="I4">
        <f>COUNTIF($E$12:$E$20,H4)</f>
        <v>3</v>
      </c>
      <c r="L4" s="6" t="s">
        <v>17</v>
      </c>
      <c r="M4" s="3" t="str">
        <f>IF(I4=0,H4,"x")</f>
        <v>x</v>
      </c>
    </row>
    <row r="5" spans="1:13" x14ac:dyDescent="0.25">
      <c r="B5" s="2">
        <v>5</v>
      </c>
      <c r="C5" s="2" t="s">
        <v>4</v>
      </c>
      <c r="D5" s="2">
        <v>320</v>
      </c>
      <c r="E5" s="2">
        <v>10</v>
      </c>
      <c r="H5">
        <v>2</v>
      </c>
      <c r="I5">
        <f>COUNTIF($E$12:$E$20,H5)</f>
        <v>3</v>
      </c>
      <c r="M5" s="3" t="str">
        <f t="shared" ref="M5:M8" si="0">IF(I5=0,H5,"x")</f>
        <v>x</v>
      </c>
    </row>
    <row r="6" spans="1:13" x14ac:dyDescent="0.25">
      <c r="B6" s="2">
        <v>4</v>
      </c>
      <c r="C6" s="2" t="s">
        <v>5</v>
      </c>
      <c r="D6" s="2">
        <v>440</v>
      </c>
      <c r="E6" s="2">
        <v>15</v>
      </c>
      <c r="H6">
        <v>3</v>
      </c>
      <c r="I6">
        <f t="shared" ref="I6:I8" si="1">COUNTIF($E$12:$E$20,H6)</f>
        <v>0</v>
      </c>
      <c r="M6" s="3">
        <f t="shared" si="0"/>
        <v>3</v>
      </c>
    </row>
    <row r="7" spans="1:13" x14ac:dyDescent="0.25">
      <c r="B7" s="2">
        <v>3</v>
      </c>
      <c r="C7" s="2" t="s">
        <v>6</v>
      </c>
      <c r="D7" s="2">
        <v>360</v>
      </c>
      <c r="E7" s="2">
        <v>10</v>
      </c>
      <c r="H7">
        <v>4</v>
      </c>
      <c r="I7">
        <f t="shared" si="1"/>
        <v>2</v>
      </c>
      <c r="M7" s="3" t="str">
        <f t="shared" si="0"/>
        <v>x</v>
      </c>
    </row>
    <row r="8" spans="1:13" x14ac:dyDescent="0.25">
      <c r="B8" s="2">
        <v>2</v>
      </c>
      <c r="C8" s="2" t="s">
        <v>7</v>
      </c>
      <c r="D8" s="2">
        <v>445</v>
      </c>
      <c r="E8" s="2">
        <v>8</v>
      </c>
      <c r="H8">
        <v>5</v>
      </c>
      <c r="I8">
        <f t="shared" si="1"/>
        <v>1</v>
      </c>
      <c r="M8" s="3" t="str">
        <f t="shared" si="0"/>
        <v>x</v>
      </c>
    </row>
    <row r="9" spans="1:13" x14ac:dyDescent="0.25">
      <c r="B9" s="2">
        <v>1</v>
      </c>
      <c r="C9" s="2" t="s">
        <v>8</v>
      </c>
      <c r="D9" s="2">
        <v>560</v>
      </c>
      <c r="E9" s="2">
        <v>1</v>
      </c>
    </row>
    <row r="11" spans="1:13" x14ac:dyDescent="0.25">
      <c r="A11" s="3" t="s">
        <v>16</v>
      </c>
      <c r="B11" s="1" t="s">
        <v>9</v>
      </c>
      <c r="C11" s="1" t="s">
        <v>10</v>
      </c>
      <c r="D11" s="1" t="s">
        <v>11</v>
      </c>
      <c r="E11" s="1" t="s">
        <v>0</v>
      </c>
      <c r="F11" s="1" t="s">
        <v>12</v>
      </c>
      <c r="L11" s="5" t="s">
        <v>13</v>
      </c>
    </row>
    <row r="12" spans="1:13" x14ac:dyDescent="0.25">
      <c r="A12" s="4">
        <v>1</v>
      </c>
      <c r="B12" s="2">
        <v>5657</v>
      </c>
      <c r="C12" s="2">
        <v>24</v>
      </c>
      <c r="D12" s="2">
        <v>3</v>
      </c>
      <c r="E12" s="2">
        <v>2</v>
      </c>
      <c r="F12" s="2">
        <v>3</v>
      </c>
      <c r="H12">
        <v>1</v>
      </c>
      <c r="I12">
        <f>SUMIF(E12:E20,H12,F12:F20)</f>
        <v>8</v>
      </c>
      <c r="K12">
        <f>MAX(I12:I16)</f>
        <v>8</v>
      </c>
      <c r="L12" s="5">
        <f>IF(I12=$K$12,H12,"")</f>
        <v>1</v>
      </c>
    </row>
    <row r="13" spans="1:13" x14ac:dyDescent="0.25">
      <c r="A13" s="4">
        <v>2</v>
      </c>
      <c r="B13" s="2">
        <v>6889</v>
      </c>
      <c r="C13" s="2">
        <v>15</v>
      </c>
      <c r="D13" s="2">
        <v>10</v>
      </c>
      <c r="E13" s="2">
        <v>1</v>
      </c>
      <c r="F13" s="2">
        <v>2</v>
      </c>
      <c r="H13">
        <v>2</v>
      </c>
      <c r="I13">
        <f>SUMIF(E12:E20,H13,F12:F20)</f>
        <v>8</v>
      </c>
      <c r="L13" s="5">
        <f>IF(I13=$K$12,H13,"")</f>
        <v>2</v>
      </c>
    </row>
    <row r="14" spans="1:13" x14ac:dyDescent="0.25">
      <c r="A14" s="4">
        <v>3</v>
      </c>
      <c r="B14" s="2">
        <v>7493</v>
      </c>
      <c r="C14" s="2">
        <v>31</v>
      </c>
      <c r="D14" s="2">
        <v>9</v>
      </c>
      <c r="E14" s="2">
        <v>1</v>
      </c>
      <c r="F14" s="2">
        <v>2</v>
      </c>
      <c r="H14">
        <v>3</v>
      </c>
      <c r="I14">
        <f>SUMIF(E12:E20,H14,F12:F20)</f>
        <v>0</v>
      </c>
      <c r="L14" s="5" t="str">
        <f>IF(I14=$K$12,H14,"")</f>
        <v/>
      </c>
    </row>
    <row r="15" spans="1:13" x14ac:dyDescent="0.25">
      <c r="A15" s="4">
        <v>4</v>
      </c>
      <c r="B15" s="2">
        <v>5920</v>
      </c>
      <c r="C15" s="2">
        <v>5</v>
      </c>
      <c r="D15" s="2">
        <v>5</v>
      </c>
      <c r="E15" s="2">
        <v>1</v>
      </c>
      <c r="F15" s="2">
        <v>4</v>
      </c>
      <c r="H15">
        <v>4</v>
      </c>
      <c r="I15">
        <f>SUMIF(E12:E20,H15,F12:F20)</f>
        <v>7</v>
      </c>
      <c r="L15" s="5" t="str">
        <f>IF(I15=$K$12,H15,"")</f>
        <v/>
      </c>
    </row>
    <row r="16" spans="1:13" x14ac:dyDescent="0.25">
      <c r="A16" s="4">
        <v>5</v>
      </c>
      <c r="B16" s="2">
        <v>8382</v>
      </c>
      <c r="C16" s="2">
        <v>12</v>
      </c>
      <c r="D16" s="2">
        <v>2</v>
      </c>
      <c r="E16" s="2">
        <v>5</v>
      </c>
      <c r="F16" s="2">
        <v>4</v>
      </c>
      <c r="H16">
        <v>5</v>
      </c>
      <c r="I16">
        <f>SUMIF(E12:E20,H16,F12:F20)</f>
        <v>4</v>
      </c>
      <c r="L16" s="5" t="str">
        <f>IF(I16=$K$12,H16,"")</f>
        <v/>
      </c>
    </row>
    <row r="17" spans="1:39" x14ac:dyDescent="0.25">
      <c r="A17" s="4">
        <v>6</v>
      </c>
      <c r="B17" s="2">
        <v>6355</v>
      </c>
      <c r="C17" s="2">
        <v>14</v>
      </c>
      <c r="D17" s="2">
        <v>7</v>
      </c>
      <c r="E17" s="2">
        <v>4</v>
      </c>
      <c r="F17" s="2">
        <v>4</v>
      </c>
    </row>
    <row r="18" spans="1:39" x14ac:dyDescent="0.25">
      <c r="A18" s="4">
        <v>7</v>
      </c>
      <c r="B18" s="2">
        <v>7930</v>
      </c>
      <c r="C18" s="2">
        <v>31</v>
      </c>
      <c r="D18" s="2">
        <v>8</v>
      </c>
      <c r="E18" s="2">
        <v>2</v>
      </c>
      <c r="F18" s="2">
        <v>1</v>
      </c>
      <c r="I18" t="s">
        <v>15</v>
      </c>
    </row>
    <row r="19" spans="1:39" x14ac:dyDescent="0.25">
      <c r="A19" s="4">
        <v>8</v>
      </c>
      <c r="B19" s="2">
        <v>8464</v>
      </c>
      <c r="C19" s="2">
        <v>18</v>
      </c>
      <c r="D19" s="2">
        <v>5</v>
      </c>
      <c r="E19" s="2">
        <v>4</v>
      </c>
      <c r="F19" s="2">
        <v>3</v>
      </c>
      <c r="H19" s="7" t="s">
        <v>14</v>
      </c>
      <c r="I19" s="7">
        <v>1</v>
      </c>
      <c r="J19" s="7">
        <v>2</v>
      </c>
      <c r="K19" s="7">
        <v>3</v>
      </c>
      <c r="L19" s="7">
        <v>4</v>
      </c>
      <c r="M19" s="7">
        <v>5</v>
      </c>
      <c r="N19" s="7">
        <v>6</v>
      </c>
      <c r="O19" s="7">
        <v>7</v>
      </c>
      <c r="P19" s="7">
        <v>8</v>
      </c>
      <c r="Q19" s="7">
        <v>9</v>
      </c>
      <c r="R19" s="7">
        <v>10</v>
      </c>
      <c r="S19" s="7">
        <v>11</v>
      </c>
      <c r="T19" s="7">
        <v>12</v>
      </c>
      <c r="U19" s="7">
        <v>13</v>
      </c>
      <c r="V19" s="7">
        <v>14</v>
      </c>
      <c r="W19" s="7">
        <v>15</v>
      </c>
      <c r="X19" s="7">
        <v>16</v>
      </c>
      <c r="Y19" s="7">
        <v>17</v>
      </c>
      <c r="Z19" s="7">
        <v>18</v>
      </c>
      <c r="AA19" s="7">
        <v>19</v>
      </c>
      <c r="AB19" s="7">
        <v>20</v>
      </c>
      <c r="AC19" s="7">
        <v>21</v>
      </c>
      <c r="AD19" s="7">
        <v>22</v>
      </c>
      <c r="AE19" s="7">
        <v>23</v>
      </c>
      <c r="AF19" s="7">
        <v>24</v>
      </c>
      <c r="AG19" s="7">
        <v>25</v>
      </c>
      <c r="AH19" s="7">
        <v>26</v>
      </c>
      <c r="AI19" s="7">
        <v>27</v>
      </c>
      <c r="AJ19" s="7">
        <v>28</v>
      </c>
      <c r="AK19" s="7">
        <v>29</v>
      </c>
      <c r="AL19" s="7">
        <v>30</v>
      </c>
      <c r="AM19" s="7">
        <v>31</v>
      </c>
    </row>
    <row r="20" spans="1:39" x14ac:dyDescent="0.25">
      <c r="A20" s="2">
        <v>9</v>
      </c>
      <c r="B20" s="2">
        <v>8134</v>
      </c>
      <c r="C20" s="2">
        <v>9</v>
      </c>
      <c r="D20" s="2">
        <v>1</v>
      </c>
      <c r="E20" s="2">
        <v>2</v>
      </c>
      <c r="F20" s="2">
        <v>4</v>
      </c>
      <c r="H20" s="7">
        <v>1</v>
      </c>
      <c r="I20" s="8">
        <f>COUNTIFS($C$12:$C$20,$I$19,$E$12:$E$20,$H$20,$D$12:$D$20,3)</f>
        <v>0</v>
      </c>
      <c r="J20" s="8">
        <f t="shared" ref="J20:AM20" si="2">COUNTIFS($C$12:$C$20,$I$19,$E$12:$E$20,$H$20,$D$12:$D$20,3)</f>
        <v>0</v>
      </c>
      <c r="K20" s="8">
        <f t="shared" si="2"/>
        <v>0</v>
      </c>
      <c r="L20" s="8">
        <f t="shared" si="2"/>
        <v>0</v>
      </c>
      <c r="M20" s="8">
        <f t="shared" si="2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Q20" s="8">
        <f t="shared" si="2"/>
        <v>0</v>
      </c>
      <c r="R20" s="8">
        <f t="shared" si="2"/>
        <v>0</v>
      </c>
      <c r="S20" s="8">
        <f t="shared" si="2"/>
        <v>0</v>
      </c>
      <c r="T20" s="8">
        <f t="shared" si="2"/>
        <v>0</v>
      </c>
      <c r="U20" s="8">
        <f t="shared" si="2"/>
        <v>0</v>
      </c>
      <c r="V20" s="8">
        <f t="shared" si="2"/>
        <v>0</v>
      </c>
      <c r="W20" s="8">
        <f t="shared" si="2"/>
        <v>0</v>
      </c>
      <c r="X20" s="8">
        <f t="shared" si="2"/>
        <v>0</v>
      </c>
      <c r="Y20" s="8">
        <f t="shared" si="2"/>
        <v>0</v>
      </c>
      <c r="Z20" s="8">
        <f t="shared" si="2"/>
        <v>0</v>
      </c>
      <c r="AA20" s="8">
        <f t="shared" si="2"/>
        <v>0</v>
      </c>
      <c r="AB20" s="8">
        <f t="shared" si="2"/>
        <v>0</v>
      </c>
      <c r="AC20" s="8">
        <f t="shared" si="2"/>
        <v>0</v>
      </c>
      <c r="AD20" s="8">
        <f t="shared" si="2"/>
        <v>0</v>
      </c>
      <c r="AE20" s="8">
        <f t="shared" si="2"/>
        <v>0</v>
      </c>
      <c r="AF20" s="8">
        <f t="shared" si="2"/>
        <v>0</v>
      </c>
      <c r="AG20" s="8">
        <f t="shared" si="2"/>
        <v>0</v>
      </c>
      <c r="AH20" s="8">
        <f t="shared" si="2"/>
        <v>0</v>
      </c>
      <c r="AI20" s="8">
        <f t="shared" si="2"/>
        <v>0</v>
      </c>
      <c r="AJ20" s="8">
        <f t="shared" si="2"/>
        <v>0</v>
      </c>
      <c r="AK20" s="8">
        <f t="shared" si="2"/>
        <v>0</v>
      </c>
      <c r="AL20" s="8">
        <f t="shared" si="2"/>
        <v>0</v>
      </c>
      <c r="AM20" s="8">
        <f t="shared" si="2"/>
        <v>0</v>
      </c>
    </row>
    <row r="21" spans="1:39" x14ac:dyDescent="0.25">
      <c r="A21" s="2"/>
      <c r="B21" s="2">
        <v>0</v>
      </c>
      <c r="C21" s="2"/>
      <c r="D21" s="2"/>
      <c r="E21" s="2"/>
      <c r="F21" s="2"/>
      <c r="H21" s="7">
        <v>2</v>
      </c>
      <c r="I21" s="8">
        <f>COUNTIFS($C$12:$C$20,I19,$E$12:$E$20,$H$21,$D$12:$D$20,3)</f>
        <v>0</v>
      </c>
      <c r="J21" s="8">
        <f t="shared" ref="J21:AM21" si="3">COUNTIFS($C$12:$C$20,J19,$E$12:$E$20,$H$21,$D$12:$D$20,3)</f>
        <v>0</v>
      </c>
      <c r="K21" s="8">
        <f t="shared" si="3"/>
        <v>0</v>
      </c>
      <c r="L21" s="8">
        <f t="shared" si="3"/>
        <v>0</v>
      </c>
      <c r="M21" s="8">
        <f t="shared" si="3"/>
        <v>0</v>
      </c>
      <c r="N21" s="8">
        <f t="shared" si="3"/>
        <v>0</v>
      </c>
      <c r="O21" s="8">
        <f t="shared" si="3"/>
        <v>0</v>
      </c>
      <c r="P21" s="8">
        <f t="shared" si="3"/>
        <v>0</v>
      </c>
      <c r="Q21" s="8">
        <f t="shared" si="3"/>
        <v>0</v>
      </c>
      <c r="R21" s="8">
        <f t="shared" si="3"/>
        <v>0</v>
      </c>
      <c r="S21" s="8">
        <f t="shared" si="3"/>
        <v>0</v>
      </c>
      <c r="T21" s="8">
        <f t="shared" si="3"/>
        <v>0</v>
      </c>
      <c r="U21" s="8">
        <f t="shared" si="3"/>
        <v>0</v>
      </c>
      <c r="V21" s="8">
        <f t="shared" si="3"/>
        <v>0</v>
      </c>
      <c r="W21" s="8">
        <f t="shared" si="3"/>
        <v>0</v>
      </c>
      <c r="X21" s="8">
        <f t="shared" si="3"/>
        <v>0</v>
      </c>
      <c r="Y21" s="8">
        <f t="shared" si="3"/>
        <v>0</v>
      </c>
      <c r="Z21" s="8">
        <f t="shared" si="3"/>
        <v>0</v>
      </c>
      <c r="AA21" s="8">
        <f t="shared" si="3"/>
        <v>0</v>
      </c>
      <c r="AB21" s="8">
        <f t="shared" si="3"/>
        <v>0</v>
      </c>
      <c r="AC21" s="8">
        <f t="shared" si="3"/>
        <v>0</v>
      </c>
      <c r="AD21" s="8">
        <f t="shared" si="3"/>
        <v>0</v>
      </c>
      <c r="AE21" s="8">
        <f t="shared" si="3"/>
        <v>0</v>
      </c>
      <c r="AF21" s="8">
        <f t="shared" si="3"/>
        <v>1</v>
      </c>
      <c r="AG21" s="8">
        <f t="shared" si="3"/>
        <v>0</v>
      </c>
      <c r="AH21" s="8">
        <f t="shared" si="3"/>
        <v>0</v>
      </c>
      <c r="AI21" s="8">
        <f t="shared" si="3"/>
        <v>0</v>
      </c>
      <c r="AJ21" s="8">
        <f t="shared" si="3"/>
        <v>0</v>
      </c>
      <c r="AK21" s="8">
        <f t="shared" si="3"/>
        <v>0</v>
      </c>
      <c r="AL21" s="8">
        <f t="shared" si="3"/>
        <v>0</v>
      </c>
      <c r="AM21" s="8">
        <f t="shared" si="3"/>
        <v>0</v>
      </c>
    </row>
    <row r="22" spans="1:39" x14ac:dyDescent="0.25">
      <c r="H22" s="7">
        <v>3</v>
      </c>
      <c r="I22" s="8">
        <f>COUNTIFS($C$12:$C$20,I19,$E$12:$E$20,$H$22,$D$12:$D$20,3)</f>
        <v>0</v>
      </c>
      <c r="J22" s="8">
        <f t="shared" ref="J22:AM22" si="4">COUNTIFS($C$12:$C$20,J19,$E$12:$E$20,$H$22,$D$12:$D$20,3)</f>
        <v>0</v>
      </c>
      <c r="K22" s="8">
        <f t="shared" si="4"/>
        <v>0</v>
      </c>
      <c r="L22" s="8">
        <f t="shared" si="4"/>
        <v>0</v>
      </c>
      <c r="M22" s="8">
        <f t="shared" si="4"/>
        <v>0</v>
      </c>
      <c r="N22" s="8">
        <f t="shared" si="4"/>
        <v>0</v>
      </c>
      <c r="O22" s="8">
        <f t="shared" si="4"/>
        <v>0</v>
      </c>
      <c r="P22" s="8">
        <f t="shared" si="4"/>
        <v>0</v>
      </c>
      <c r="Q22" s="8">
        <f t="shared" si="4"/>
        <v>0</v>
      </c>
      <c r="R22" s="8">
        <f t="shared" si="4"/>
        <v>0</v>
      </c>
      <c r="S22" s="8">
        <f t="shared" si="4"/>
        <v>0</v>
      </c>
      <c r="T22" s="8">
        <f t="shared" si="4"/>
        <v>0</v>
      </c>
      <c r="U22" s="8">
        <f t="shared" si="4"/>
        <v>0</v>
      </c>
      <c r="V22" s="8">
        <f t="shared" si="4"/>
        <v>0</v>
      </c>
      <c r="W22" s="8">
        <f t="shared" si="4"/>
        <v>0</v>
      </c>
      <c r="X22" s="8">
        <f t="shared" si="4"/>
        <v>0</v>
      </c>
      <c r="Y22" s="8">
        <f t="shared" si="4"/>
        <v>0</v>
      </c>
      <c r="Z22" s="8">
        <f t="shared" si="4"/>
        <v>0</v>
      </c>
      <c r="AA22" s="8">
        <f t="shared" si="4"/>
        <v>0</v>
      </c>
      <c r="AB22" s="8">
        <f t="shared" si="4"/>
        <v>0</v>
      </c>
      <c r="AC22" s="8">
        <f t="shared" si="4"/>
        <v>0</v>
      </c>
      <c r="AD22" s="8">
        <f t="shared" si="4"/>
        <v>0</v>
      </c>
      <c r="AE22" s="8">
        <f t="shared" si="4"/>
        <v>0</v>
      </c>
      <c r="AF22" s="8">
        <f t="shared" si="4"/>
        <v>0</v>
      </c>
      <c r="AG22" s="8">
        <f t="shared" si="4"/>
        <v>0</v>
      </c>
      <c r="AH22" s="8">
        <f t="shared" si="4"/>
        <v>0</v>
      </c>
      <c r="AI22" s="8">
        <f t="shared" si="4"/>
        <v>0</v>
      </c>
      <c r="AJ22" s="8">
        <f t="shared" si="4"/>
        <v>0</v>
      </c>
      <c r="AK22" s="8">
        <f t="shared" si="4"/>
        <v>0</v>
      </c>
      <c r="AL22" s="8">
        <f t="shared" si="4"/>
        <v>0</v>
      </c>
      <c r="AM22" s="8">
        <f t="shared" si="4"/>
        <v>0</v>
      </c>
    </row>
    <row r="23" spans="1:39" x14ac:dyDescent="0.25">
      <c r="H23" s="7">
        <v>4</v>
      </c>
      <c r="I23" s="8">
        <f>COUNTIFS($C$12:$C$20,I19,$E$12:$E$20,$H$23,$D$12:$D$20,3)</f>
        <v>0</v>
      </c>
      <c r="J23" s="8">
        <f t="shared" ref="J23:AM23" si="5">COUNTIFS($C$12:$C$20,J19,$E$12:$E$20,$H$23,$D$12:$D$20,3)</f>
        <v>0</v>
      </c>
      <c r="K23" s="8">
        <f t="shared" si="5"/>
        <v>0</v>
      </c>
      <c r="L23" s="8">
        <f t="shared" si="5"/>
        <v>0</v>
      </c>
      <c r="M23" s="8">
        <f t="shared" si="5"/>
        <v>0</v>
      </c>
      <c r="N23" s="8">
        <f t="shared" si="5"/>
        <v>0</v>
      </c>
      <c r="O23" s="8">
        <f t="shared" si="5"/>
        <v>0</v>
      </c>
      <c r="P23" s="8">
        <f t="shared" si="5"/>
        <v>0</v>
      </c>
      <c r="Q23" s="8">
        <f t="shared" si="5"/>
        <v>0</v>
      </c>
      <c r="R23" s="8">
        <f t="shared" si="5"/>
        <v>0</v>
      </c>
      <c r="S23" s="8">
        <f t="shared" si="5"/>
        <v>0</v>
      </c>
      <c r="T23" s="8">
        <f t="shared" si="5"/>
        <v>0</v>
      </c>
      <c r="U23" s="8">
        <f t="shared" si="5"/>
        <v>0</v>
      </c>
      <c r="V23" s="8">
        <f t="shared" si="5"/>
        <v>0</v>
      </c>
      <c r="W23" s="8">
        <f t="shared" si="5"/>
        <v>0</v>
      </c>
      <c r="X23" s="8">
        <f t="shared" si="5"/>
        <v>0</v>
      </c>
      <c r="Y23" s="8">
        <f t="shared" si="5"/>
        <v>0</v>
      </c>
      <c r="Z23" s="8">
        <f t="shared" si="5"/>
        <v>0</v>
      </c>
      <c r="AA23" s="8">
        <f t="shared" si="5"/>
        <v>0</v>
      </c>
      <c r="AB23" s="8">
        <f t="shared" si="5"/>
        <v>0</v>
      </c>
      <c r="AC23" s="8">
        <f t="shared" si="5"/>
        <v>0</v>
      </c>
      <c r="AD23" s="8">
        <f t="shared" si="5"/>
        <v>0</v>
      </c>
      <c r="AE23" s="8">
        <f t="shared" si="5"/>
        <v>0</v>
      </c>
      <c r="AF23" s="8">
        <f t="shared" si="5"/>
        <v>0</v>
      </c>
      <c r="AG23" s="8">
        <f t="shared" si="5"/>
        <v>0</v>
      </c>
      <c r="AH23" s="8">
        <f t="shared" si="5"/>
        <v>0</v>
      </c>
      <c r="AI23" s="8">
        <f t="shared" si="5"/>
        <v>0</v>
      </c>
      <c r="AJ23" s="8">
        <f t="shared" si="5"/>
        <v>0</v>
      </c>
      <c r="AK23" s="8">
        <f t="shared" si="5"/>
        <v>0</v>
      </c>
      <c r="AL23" s="8">
        <f t="shared" si="5"/>
        <v>0</v>
      </c>
      <c r="AM23" s="8">
        <f t="shared" si="5"/>
        <v>0</v>
      </c>
    </row>
    <row r="24" spans="1:39" x14ac:dyDescent="0.25">
      <c r="H24" s="7">
        <v>5</v>
      </c>
      <c r="I24" s="8">
        <f>COUNTIFS($C$12:$C$20,I19,$E$12:$E$20,$H$24,$D$12:$D$20,3)</f>
        <v>0</v>
      </c>
      <c r="J24" s="8">
        <f t="shared" ref="J24:AM24" si="6">COUNTIFS($C$12:$C$20,J19,$E$12:$E$20,$H$24,$D$12:$D$20,3)</f>
        <v>0</v>
      </c>
      <c r="K24" s="8">
        <f t="shared" si="6"/>
        <v>0</v>
      </c>
      <c r="L24" s="8">
        <f t="shared" si="6"/>
        <v>0</v>
      </c>
      <c r="M24" s="8">
        <f t="shared" si="6"/>
        <v>0</v>
      </c>
      <c r="N24" s="8">
        <f t="shared" si="6"/>
        <v>0</v>
      </c>
      <c r="O24" s="8">
        <f t="shared" si="6"/>
        <v>0</v>
      </c>
      <c r="P24" s="8">
        <f t="shared" si="6"/>
        <v>0</v>
      </c>
      <c r="Q24" s="8">
        <f t="shared" si="6"/>
        <v>0</v>
      </c>
      <c r="R24" s="8">
        <f t="shared" si="6"/>
        <v>0</v>
      </c>
      <c r="S24" s="8">
        <f t="shared" si="6"/>
        <v>0</v>
      </c>
      <c r="T24" s="8">
        <f t="shared" si="6"/>
        <v>0</v>
      </c>
      <c r="U24" s="8">
        <f t="shared" si="6"/>
        <v>0</v>
      </c>
      <c r="V24" s="8">
        <f t="shared" si="6"/>
        <v>0</v>
      </c>
      <c r="W24" s="8">
        <f t="shared" si="6"/>
        <v>0</v>
      </c>
      <c r="X24" s="8">
        <f t="shared" si="6"/>
        <v>0</v>
      </c>
      <c r="Y24" s="8">
        <f t="shared" si="6"/>
        <v>0</v>
      </c>
      <c r="Z24" s="8">
        <f t="shared" si="6"/>
        <v>0</v>
      </c>
      <c r="AA24" s="8">
        <f t="shared" si="6"/>
        <v>0</v>
      </c>
      <c r="AB24" s="8">
        <f t="shared" si="6"/>
        <v>0</v>
      </c>
      <c r="AC24" s="8">
        <f t="shared" si="6"/>
        <v>0</v>
      </c>
      <c r="AD24" s="8">
        <f t="shared" si="6"/>
        <v>0</v>
      </c>
      <c r="AE24" s="8">
        <f t="shared" si="6"/>
        <v>0</v>
      </c>
      <c r="AF24" s="8">
        <f t="shared" si="6"/>
        <v>0</v>
      </c>
      <c r="AG24" s="8">
        <f t="shared" si="6"/>
        <v>0</v>
      </c>
      <c r="AH24" s="8">
        <f t="shared" si="6"/>
        <v>0</v>
      </c>
      <c r="AI24" s="8">
        <f t="shared" si="6"/>
        <v>0</v>
      </c>
      <c r="AJ24" s="8">
        <f t="shared" si="6"/>
        <v>0</v>
      </c>
      <c r="AK24" s="8">
        <f t="shared" si="6"/>
        <v>0</v>
      </c>
      <c r="AL24" s="8">
        <f t="shared" si="6"/>
        <v>0</v>
      </c>
      <c r="AM24" s="8">
        <f t="shared" si="6"/>
        <v>0</v>
      </c>
    </row>
    <row r="26" spans="1:39" x14ac:dyDescent="0.25">
      <c r="B26" s="9">
        <f>B12</f>
        <v>5657</v>
      </c>
      <c r="D26">
        <f>B5</f>
        <v>5</v>
      </c>
    </row>
    <row r="27" spans="1:39" x14ac:dyDescent="0.25">
      <c r="B27" s="9">
        <f>C12</f>
        <v>24</v>
      </c>
      <c r="D27" t="str">
        <f>C5</f>
        <v>Mate</v>
      </c>
    </row>
    <row r="28" spans="1:39" x14ac:dyDescent="0.25">
      <c r="B28" s="9">
        <f>D12</f>
        <v>3</v>
      </c>
      <c r="D28">
        <f>D5</f>
        <v>320</v>
      </c>
      <c r="H28" t="s">
        <v>14</v>
      </c>
      <c r="I28" t="s">
        <v>18</v>
      </c>
      <c r="K28" t="s">
        <v>19</v>
      </c>
    </row>
    <row r="29" spans="1:39" x14ac:dyDescent="0.25">
      <c r="B29" s="9">
        <f>E12</f>
        <v>2</v>
      </c>
      <c r="D29">
        <f>E5</f>
        <v>10</v>
      </c>
      <c r="H29">
        <v>1</v>
      </c>
      <c r="I29">
        <f>COUNTIF($E$12:$E$20,H29)</f>
        <v>3</v>
      </c>
      <c r="K29">
        <f>COUNTIF(I29:I33,"&gt;0")</f>
        <v>4</v>
      </c>
    </row>
    <row r="30" spans="1:39" x14ac:dyDescent="0.25">
      <c r="B30" s="9">
        <f>F12</f>
        <v>3</v>
      </c>
      <c r="D30">
        <f>B6</f>
        <v>4</v>
      </c>
      <c r="H30">
        <v>2</v>
      </c>
      <c r="I30">
        <f t="shared" ref="I30:I33" si="7">COUNTIF($E$12:$E$20,H30)</f>
        <v>3</v>
      </c>
    </row>
    <row r="31" spans="1:39" x14ac:dyDescent="0.25">
      <c r="B31" s="9">
        <f>B13</f>
        <v>6889</v>
      </c>
      <c r="D31" t="str">
        <f>C6</f>
        <v>Progra</v>
      </c>
      <c r="H31">
        <v>3</v>
      </c>
      <c r="I31">
        <f t="shared" si="7"/>
        <v>0</v>
      </c>
    </row>
    <row r="32" spans="1:39" x14ac:dyDescent="0.25">
      <c r="B32" s="9">
        <f>C13</f>
        <v>15</v>
      </c>
      <c r="D32">
        <f>D6</f>
        <v>440</v>
      </c>
      <c r="H32">
        <v>4</v>
      </c>
      <c r="I32">
        <f t="shared" si="7"/>
        <v>2</v>
      </c>
    </row>
    <row r="33" spans="2:39" x14ac:dyDescent="0.25">
      <c r="B33" s="9">
        <f>D13</f>
        <v>10</v>
      </c>
      <c r="D33">
        <f>E6</f>
        <v>15</v>
      </c>
      <c r="H33">
        <v>5</v>
      </c>
      <c r="I33">
        <f t="shared" si="7"/>
        <v>1</v>
      </c>
    </row>
    <row r="34" spans="2:39" x14ac:dyDescent="0.25">
      <c r="B34" s="9">
        <f>E13</f>
        <v>1</v>
      </c>
      <c r="D34">
        <f>B7</f>
        <v>3</v>
      </c>
    </row>
    <row r="35" spans="2:39" x14ac:dyDescent="0.25">
      <c r="B35" s="9">
        <f>F13</f>
        <v>2</v>
      </c>
      <c r="D35" t="str">
        <f>C7</f>
        <v>Ingles</v>
      </c>
    </row>
    <row r="36" spans="2:39" x14ac:dyDescent="0.25">
      <c r="B36" s="9">
        <f>B14</f>
        <v>7493</v>
      </c>
      <c r="D36">
        <f>D7</f>
        <v>360</v>
      </c>
    </row>
    <row r="37" spans="2:39" x14ac:dyDescent="0.25">
      <c r="B37" s="9">
        <f>C14</f>
        <v>31</v>
      </c>
      <c r="D37">
        <f>E7</f>
        <v>10</v>
      </c>
    </row>
    <row r="38" spans="2:39" x14ac:dyDescent="0.25">
      <c r="B38" s="9">
        <f>D14</f>
        <v>9</v>
      </c>
      <c r="D38">
        <f>B8</f>
        <v>2</v>
      </c>
      <c r="H38" t="s">
        <v>14</v>
      </c>
    </row>
    <row r="39" spans="2:39" x14ac:dyDescent="0.25">
      <c r="B39" s="9">
        <f>E14</f>
        <v>1</v>
      </c>
      <c r="D39" t="str">
        <f>C8</f>
        <v>Estadistica</v>
      </c>
      <c r="H39">
        <v>5</v>
      </c>
      <c r="I39">
        <f>IF(H39=B5,D5/E5,"")</f>
        <v>32</v>
      </c>
    </row>
    <row r="40" spans="2:39" x14ac:dyDescent="0.25">
      <c r="B40" s="9">
        <f>F14</f>
        <v>2</v>
      </c>
      <c r="D40">
        <f>D8</f>
        <v>445</v>
      </c>
      <c r="H40">
        <v>4</v>
      </c>
      <c r="I40">
        <f t="shared" ref="I40:I43" si="8">IF(H40=B6,D6/E6,"")</f>
        <v>29.333333333333332</v>
      </c>
    </row>
    <row r="41" spans="2:39" x14ac:dyDescent="0.25">
      <c r="B41" s="9">
        <f>B15</f>
        <v>5920</v>
      </c>
      <c r="D41">
        <f>E8</f>
        <v>8</v>
      </c>
      <c r="H41">
        <v>3</v>
      </c>
      <c r="I41">
        <f t="shared" si="8"/>
        <v>36</v>
      </c>
    </row>
    <row r="42" spans="2:39" x14ac:dyDescent="0.25">
      <c r="B42" s="9">
        <f>C15</f>
        <v>5</v>
      </c>
      <c r="D42">
        <f>B9</f>
        <v>1</v>
      </c>
      <c r="H42">
        <v>2</v>
      </c>
      <c r="I42">
        <f t="shared" si="8"/>
        <v>55.625</v>
      </c>
    </row>
    <row r="43" spans="2:39" x14ac:dyDescent="0.25">
      <c r="B43" s="9">
        <f>D15</f>
        <v>5</v>
      </c>
      <c r="D43" t="str">
        <f>C9</f>
        <v>ARSO</v>
      </c>
      <c r="H43">
        <v>1</v>
      </c>
      <c r="I43">
        <f t="shared" si="8"/>
        <v>560</v>
      </c>
    </row>
    <row r="44" spans="2:39" x14ac:dyDescent="0.25">
      <c r="B44" s="9">
        <f>E15</f>
        <v>1</v>
      </c>
      <c r="D44">
        <f>D9</f>
        <v>560</v>
      </c>
    </row>
    <row r="45" spans="2:39" x14ac:dyDescent="0.25">
      <c r="B45" s="9">
        <f>F15</f>
        <v>4</v>
      </c>
      <c r="D45">
        <f>E9</f>
        <v>1</v>
      </c>
    </row>
    <row r="46" spans="2:39" x14ac:dyDescent="0.25">
      <c r="B46" s="9">
        <f>B16</f>
        <v>8382</v>
      </c>
    </row>
    <row r="47" spans="2:39" x14ac:dyDescent="0.25">
      <c r="B47" s="9">
        <f>C16</f>
        <v>12</v>
      </c>
    </row>
    <row r="48" spans="2:39" x14ac:dyDescent="0.25">
      <c r="B48" s="9">
        <f>D16</f>
        <v>2</v>
      </c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O48">
        <v>7</v>
      </c>
      <c r="P48">
        <v>8</v>
      </c>
      <c r="Q48">
        <v>9</v>
      </c>
      <c r="R48">
        <v>10</v>
      </c>
      <c r="S48">
        <v>11</v>
      </c>
      <c r="T48">
        <v>12</v>
      </c>
      <c r="U48">
        <v>13</v>
      </c>
      <c r="V48">
        <v>14</v>
      </c>
      <c r="W48">
        <v>15</v>
      </c>
      <c r="X48">
        <v>16</v>
      </c>
      <c r="Y48">
        <v>17</v>
      </c>
      <c r="Z48">
        <v>18</v>
      </c>
      <c r="AA48">
        <v>19</v>
      </c>
      <c r="AB48">
        <v>20</v>
      </c>
      <c r="AC48">
        <v>21</v>
      </c>
      <c r="AD48">
        <v>22</v>
      </c>
      <c r="AE48">
        <v>23</v>
      </c>
      <c r="AF48">
        <v>24</v>
      </c>
      <c r="AG48">
        <v>25</v>
      </c>
      <c r="AH48">
        <v>26</v>
      </c>
      <c r="AI48">
        <v>27</v>
      </c>
      <c r="AJ48">
        <v>28</v>
      </c>
      <c r="AK48">
        <v>29</v>
      </c>
      <c r="AL48">
        <v>30</v>
      </c>
      <c r="AM48">
        <v>31</v>
      </c>
    </row>
    <row r="49" spans="2:39" x14ac:dyDescent="0.25">
      <c r="B49" s="9">
        <f>E16</f>
        <v>5</v>
      </c>
      <c r="H49">
        <v>1</v>
      </c>
      <c r="I49">
        <f>SUMIFS($F$12:$F$20,$E$12:$E$20,H49,$C$12:$C$20,$I$48,$D$12:$D$20,3)</f>
        <v>0</v>
      </c>
      <c r="J49">
        <f t="shared" ref="J49:AM49" si="9">SUMIFS($F$12:$F$20,$E$12:$E$20,$H$49,$C$12:$C$20,J48,$D$12:$D$20,3)</f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f t="shared" si="9"/>
        <v>0</v>
      </c>
      <c r="U49">
        <f t="shared" si="9"/>
        <v>0</v>
      </c>
      <c r="V49">
        <f t="shared" si="9"/>
        <v>0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  <c r="AI49">
        <f t="shared" si="9"/>
        <v>0</v>
      </c>
      <c r="AJ49">
        <f t="shared" si="9"/>
        <v>0</v>
      </c>
      <c r="AK49">
        <f t="shared" si="9"/>
        <v>0</v>
      </c>
      <c r="AL49">
        <f t="shared" si="9"/>
        <v>0</v>
      </c>
      <c r="AM49">
        <f t="shared" si="9"/>
        <v>0</v>
      </c>
    </row>
    <row r="50" spans="2:39" x14ac:dyDescent="0.25">
      <c r="B50" s="9">
        <f>F16</f>
        <v>4</v>
      </c>
      <c r="H50">
        <v>2</v>
      </c>
      <c r="I50">
        <f>SUMIFS($F$12:$F$20,$E$12:$E$20,$H$50,$C$12:$C$20,I48,$D$12:$D$20,3)</f>
        <v>0</v>
      </c>
      <c r="J50">
        <f t="shared" ref="J50:AM50" si="10">SUMIFS($F$12:$F$20,$E$12:$E$20,$H$50,$C$12:$C$20,J48,$D$12:$D$20,3)</f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 s="10">
        <f t="shared" si="10"/>
        <v>3</v>
      </c>
      <c r="AG50">
        <f t="shared" si="10"/>
        <v>0</v>
      </c>
      <c r="AH50">
        <f t="shared" si="10"/>
        <v>0</v>
      </c>
      <c r="AI50">
        <f t="shared" si="10"/>
        <v>0</v>
      </c>
      <c r="AJ50">
        <f t="shared" si="10"/>
        <v>0</v>
      </c>
      <c r="AK50">
        <f t="shared" si="10"/>
        <v>0</v>
      </c>
      <c r="AL50">
        <f t="shared" si="10"/>
        <v>0</v>
      </c>
      <c r="AM50">
        <f t="shared" si="10"/>
        <v>0</v>
      </c>
    </row>
    <row r="51" spans="2:39" x14ac:dyDescent="0.25">
      <c r="B51" s="9">
        <f>B17</f>
        <v>6355</v>
      </c>
      <c r="H51">
        <v>3</v>
      </c>
      <c r="I51">
        <f>SUMIFS($F$12:$F$20,$E$12:$E$20,$H$51,$C$12:$C$20,I48,$D$12:$D$20,3)</f>
        <v>0</v>
      </c>
      <c r="J51">
        <f t="shared" ref="J51:AM51" si="11">SUMIFS($F$12:$F$20,$E$12:$E$20,$H$51,$C$12:$C$20,J48,$D$12:$D$20,3)</f>
        <v>0</v>
      </c>
      <c r="K51">
        <f t="shared" si="11"/>
        <v>0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</v>
      </c>
    </row>
    <row r="52" spans="2:39" x14ac:dyDescent="0.25">
      <c r="B52" s="9">
        <f>C17</f>
        <v>14</v>
      </c>
      <c r="H52">
        <v>4</v>
      </c>
      <c r="I52">
        <f>SUMIFS($F$12:$F$20,$E$12:$E$20,$H$52,$C$12:$C$20,I48,$D$12:$D$20,3)</f>
        <v>0</v>
      </c>
      <c r="J52">
        <f t="shared" ref="J52:AM52" si="12">SUMIFS($F$12:$F$20,$E$12:$E$20,$H$52,$C$12:$C$20,J48,$D$12:$D$20,3)</f>
        <v>0</v>
      </c>
      <c r="K52">
        <f t="shared" si="12"/>
        <v>0</v>
      </c>
      <c r="L52">
        <f t="shared" si="12"/>
        <v>0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12"/>
        <v>0</v>
      </c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</row>
    <row r="53" spans="2:39" x14ac:dyDescent="0.25">
      <c r="B53" s="9">
        <f>D17</f>
        <v>7</v>
      </c>
      <c r="H53">
        <v>5</v>
      </c>
      <c r="I53">
        <f>SUMIFS($F$12:$F$20,$E$12:$E$20,$H$53,$C$12:$C$20,I48,$D$12:$D$20,3)</f>
        <v>0</v>
      </c>
      <c r="J53">
        <f t="shared" ref="J53:AM53" si="13">SUMIFS($F$12:$F$20,$E$12:$E$20,$H$53,$C$12:$C$20,J48,$D$12:$D$20,3)</f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>SUMIFS($F$12:$F$20,$E$12:$E$20,$H$53,$C$12:$C$20,Z48,$D$12:$D$20,3)</f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0</v>
      </c>
      <c r="AG53">
        <f t="shared" si="13"/>
        <v>0</v>
      </c>
      <c r="AH53">
        <f t="shared" si="13"/>
        <v>0</v>
      </c>
      <c r="AI53">
        <f t="shared" si="13"/>
        <v>0</v>
      </c>
      <c r="AJ53">
        <f t="shared" si="13"/>
        <v>0</v>
      </c>
      <c r="AK53">
        <f t="shared" si="13"/>
        <v>0</v>
      </c>
      <c r="AL53">
        <f t="shared" si="13"/>
        <v>0</v>
      </c>
      <c r="AM53">
        <f t="shared" si="13"/>
        <v>0</v>
      </c>
    </row>
    <row r="54" spans="2:39" x14ac:dyDescent="0.25">
      <c r="B54" s="9">
        <f>E17</f>
        <v>4</v>
      </c>
    </row>
    <row r="55" spans="2:39" x14ac:dyDescent="0.25">
      <c r="B55" s="9">
        <f>F17</f>
        <v>4</v>
      </c>
    </row>
    <row r="56" spans="2:39" x14ac:dyDescent="0.25">
      <c r="B56" s="9">
        <f>B18</f>
        <v>7930</v>
      </c>
    </row>
    <row r="57" spans="2:39" x14ac:dyDescent="0.25">
      <c r="B57" s="9">
        <f>C18</f>
        <v>31</v>
      </c>
    </row>
    <row r="58" spans="2:39" x14ac:dyDescent="0.25">
      <c r="B58" s="9">
        <f>D18</f>
        <v>8</v>
      </c>
    </row>
    <row r="59" spans="2:39" x14ac:dyDescent="0.25">
      <c r="B59" s="9">
        <f>E18</f>
        <v>2</v>
      </c>
    </row>
    <row r="60" spans="2:39" x14ac:dyDescent="0.25">
      <c r="B60" s="9">
        <f>F18</f>
        <v>1</v>
      </c>
    </row>
    <row r="61" spans="2:39" x14ac:dyDescent="0.25">
      <c r="B61" s="9">
        <f>B19</f>
        <v>8464</v>
      </c>
    </row>
    <row r="62" spans="2:39" x14ac:dyDescent="0.25">
      <c r="B62" s="9">
        <f>C19</f>
        <v>18</v>
      </c>
    </row>
    <row r="63" spans="2:39" x14ac:dyDescent="0.25">
      <c r="B63" s="9">
        <f>D19</f>
        <v>5</v>
      </c>
    </row>
    <row r="64" spans="2:39" x14ac:dyDescent="0.25">
      <c r="B64" s="9">
        <f>E19</f>
        <v>4</v>
      </c>
    </row>
    <row r="65" spans="2:2" x14ac:dyDescent="0.25">
      <c r="B65" s="9">
        <f>F19</f>
        <v>3</v>
      </c>
    </row>
    <row r="66" spans="2:2" x14ac:dyDescent="0.25">
      <c r="B66" s="9">
        <f>B20</f>
        <v>8134</v>
      </c>
    </row>
    <row r="67" spans="2:2" x14ac:dyDescent="0.25">
      <c r="B67" s="9">
        <f>C20</f>
        <v>9</v>
      </c>
    </row>
    <row r="68" spans="2:2" x14ac:dyDescent="0.25">
      <c r="B68" s="9">
        <f>D20</f>
        <v>1</v>
      </c>
    </row>
    <row r="69" spans="2:2" x14ac:dyDescent="0.25">
      <c r="B69" s="9">
        <f>E20</f>
        <v>2</v>
      </c>
    </row>
    <row r="70" spans="2:2" x14ac:dyDescent="0.25">
      <c r="B70" s="9">
        <f>F20</f>
        <v>4</v>
      </c>
    </row>
    <row r="71" spans="2:2" x14ac:dyDescent="0.25">
      <c r="B71" s="9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2025-02-08T19:37:35Z</dcterms:modified>
</cp:coreProperties>
</file>