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msousa/Zdata/Qdeveloper/DEI/github/MEI-5G-IoT_MiguelArieiro/experimentation/"/>
    </mc:Choice>
  </mc:AlternateContent>
  <xr:revisionPtr revIDLastSave="0" documentId="13_ncr:1_{580D3C4F-899B-8243-A089-560B98FE370C}" xr6:coauthVersionLast="46" xr6:coauthVersionMax="46" xr10:uidLastSave="{00000000-0000-0000-0000-000000000000}"/>
  <bookViews>
    <workbookView xWindow="5820" yWindow="1240" windowWidth="30440" windowHeight="17980" xr2:uid="{00000000-000D-0000-FFFF-FFFF00000000}"/>
  </bookViews>
  <sheets>
    <sheet name="Metricsv4_paper" sheetId="12" r:id="rId1"/>
    <sheet name="Metricsv4" sheetId="11" r:id="rId2"/>
    <sheet name="Metrics explanation" sheetId="7" r:id="rId3"/>
    <sheet name="info_experiencias" sheetId="3" r:id="rId4"/>
    <sheet name="Definições MQTT e CoAP " sheetId="1" r:id="rId5"/>
    <sheet name="Devices" sheetId="4" r:id="rId6"/>
  </sheets>
  <definedNames>
    <definedName name="Joules">'Metrics explanation'!$H$25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2" l="1"/>
  <c r="D50" i="12" s="1"/>
  <c r="W50" i="12" s="1"/>
  <c r="A26" i="12"/>
  <c r="A27" i="12" s="1"/>
  <c r="A28" i="12" s="1"/>
  <c r="A7" i="12"/>
  <c r="A8" i="12" s="1"/>
  <c r="A6" i="12"/>
  <c r="A5" i="12"/>
  <c r="A4" i="12"/>
  <c r="A3" i="12"/>
  <c r="B75" i="3"/>
  <c r="C75" i="3" s="1"/>
  <c r="D3" i="12"/>
  <c r="W3" i="12" s="1"/>
  <c r="D2" i="12"/>
  <c r="W2" i="12" s="1"/>
  <c r="A16" i="11"/>
  <c r="D16" i="11"/>
  <c r="W16" i="11" s="1"/>
  <c r="A15" i="11"/>
  <c r="D15" i="11" s="1"/>
  <c r="W15" i="11" s="1"/>
  <c r="W14" i="11"/>
  <c r="D14" i="11"/>
  <c r="A14" i="11"/>
  <c r="D26" i="12" l="1"/>
  <c r="W26" i="12" s="1"/>
  <c r="D28" i="12"/>
  <c r="W28" i="12" s="1"/>
  <c r="A29" i="12"/>
  <c r="D27" i="12"/>
  <c r="W27" i="12" s="1"/>
  <c r="A9" i="12"/>
  <c r="D8" i="12"/>
  <c r="W8" i="12" s="1"/>
  <c r="D5" i="12"/>
  <c r="W5" i="12" s="1"/>
  <c r="D4" i="12"/>
  <c r="W4" i="12" s="1"/>
  <c r="A30" i="12" l="1"/>
  <c r="D29" i="12"/>
  <c r="W29" i="12" s="1"/>
  <c r="D9" i="12"/>
  <c r="W9" i="12" s="1"/>
  <c r="A10" i="12"/>
  <c r="D6" i="12"/>
  <c r="W6" i="12" s="1"/>
  <c r="A31" i="12" l="1"/>
  <c r="D30" i="12"/>
  <c r="W30" i="12" s="1"/>
  <c r="A11" i="12"/>
  <c r="D10" i="12"/>
  <c r="W10" i="12" s="1"/>
  <c r="D7" i="12"/>
  <c r="W7" i="12" s="1"/>
  <c r="D31" i="12" l="1"/>
  <c r="W31" i="12" s="1"/>
  <c r="A32" i="12"/>
  <c r="A12" i="12"/>
  <c r="D11" i="12"/>
  <c r="W11" i="12" s="1"/>
  <c r="A33" i="12" l="1"/>
  <c r="D32" i="12"/>
  <c r="W32" i="12" s="1"/>
  <c r="A13" i="12"/>
  <c r="D12" i="12"/>
  <c r="W12" i="12" s="1"/>
  <c r="D33" i="12" l="1"/>
  <c r="W33" i="12" s="1"/>
  <c r="A34" i="12"/>
  <c r="D13" i="12"/>
  <c r="W13" i="12" s="1"/>
  <c r="A14" i="12"/>
  <c r="A35" i="12" l="1"/>
  <c r="D34" i="12"/>
  <c r="W34" i="12" s="1"/>
  <c r="D14" i="12"/>
  <c r="W14" i="12" s="1"/>
  <c r="A15" i="12"/>
  <c r="A36" i="12" l="1"/>
  <c r="D35" i="12"/>
  <c r="W35" i="12" s="1"/>
  <c r="A16" i="12"/>
  <c r="D15" i="12"/>
  <c r="W15" i="12" s="1"/>
  <c r="D36" i="12" l="1"/>
  <c r="W36" i="12" s="1"/>
  <c r="A37" i="12"/>
  <c r="A17" i="12"/>
  <c r="D16" i="12"/>
  <c r="W16" i="12" s="1"/>
  <c r="A38" i="12" l="1"/>
  <c r="D37" i="12"/>
  <c r="W37" i="12" s="1"/>
  <c r="D17" i="12"/>
  <c r="W17" i="12" s="1"/>
  <c r="A18" i="12"/>
  <c r="A39" i="12" l="1"/>
  <c r="D38" i="12"/>
  <c r="W38" i="12" s="1"/>
  <c r="A19" i="12"/>
  <c r="D18" i="12"/>
  <c r="W18" i="12" s="1"/>
  <c r="D39" i="12" l="1"/>
  <c r="W39" i="12" s="1"/>
  <c r="A40" i="12"/>
  <c r="D19" i="12"/>
  <c r="W19" i="12" s="1"/>
  <c r="A20" i="12"/>
  <c r="A41" i="12" l="1"/>
  <c r="D40" i="12"/>
  <c r="W40" i="12" s="1"/>
  <c r="D20" i="12"/>
  <c r="W20" i="12" s="1"/>
  <c r="A21" i="12"/>
  <c r="D41" i="12" l="1"/>
  <c r="W41" i="12" s="1"/>
  <c r="A42" i="12"/>
  <c r="A22" i="12"/>
  <c r="D21" i="12"/>
  <c r="W21" i="12" s="1"/>
  <c r="A43" i="12" l="1"/>
  <c r="D42" i="12"/>
  <c r="W42" i="12" s="1"/>
  <c r="A23" i="12"/>
  <c r="D22" i="12"/>
  <c r="W22" i="12" s="1"/>
  <c r="A44" i="12" l="1"/>
  <c r="D43" i="12"/>
  <c r="W43" i="12" s="1"/>
  <c r="A24" i="12"/>
  <c r="D23" i="12"/>
  <c r="W23" i="12" s="1"/>
  <c r="D44" i="12" l="1"/>
  <c r="W44" i="12" s="1"/>
  <c r="A45" i="12"/>
  <c r="D24" i="12"/>
  <c r="W24" i="12" s="1"/>
  <c r="A25" i="12"/>
  <c r="D25" i="12" s="1"/>
  <c r="W25" i="12" s="1"/>
  <c r="A46" i="12" l="1"/>
  <c r="D45" i="12"/>
  <c r="W45" i="12" s="1"/>
  <c r="A47" i="12" l="1"/>
  <c r="D46" i="12"/>
  <c r="W46" i="12" s="1"/>
  <c r="A48" i="12" l="1"/>
  <c r="D47" i="12"/>
  <c r="W47" i="12" s="1"/>
  <c r="A49" i="12" l="1"/>
  <c r="D49" i="12" s="1"/>
  <c r="W49" i="12" s="1"/>
  <c r="D48" i="12"/>
  <c r="W48" i="12" s="1"/>
  <c r="D2" i="11" l="1"/>
  <c r="W2" i="11" s="1"/>
  <c r="A3" i="11"/>
  <c r="A4" i="11" s="1"/>
  <c r="H25" i="7"/>
  <c r="F51" i="3"/>
  <c r="F50" i="3"/>
  <c r="F49" i="3"/>
  <c r="F48" i="3"/>
  <c r="F47" i="3"/>
  <c r="F46" i="3"/>
  <c r="D4" i="11" l="1"/>
  <c r="W4" i="11" s="1"/>
  <c r="A5" i="11"/>
  <c r="D3" i="11"/>
  <c r="W3" i="11" s="1"/>
  <c r="M5" i="4"/>
  <c r="L5" i="4"/>
  <c r="A6" i="11" l="1"/>
  <c r="D5" i="11"/>
  <c r="W5" i="11" s="1"/>
  <c r="H22" i="7"/>
  <c r="D23" i="7"/>
  <c r="D22" i="7"/>
  <c r="A7" i="11" l="1"/>
  <c r="D6" i="11"/>
  <c r="W6" i="11" s="1"/>
  <c r="J10" i="1"/>
  <c r="B7" i="1"/>
  <c r="B6" i="1"/>
  <c r="B3" i="1"/>
  <c r="B2" i="1"/>
  <c r="D7" i="11" l="1"/>
  <c r="W7" i="11" s="1"/>
  <c r="A8" i="11"/>
  <c r="D8" i="11" l="1"/>
  <c r="W8" i="11" s="1"/>
  <c r="A9" i="11"/>
  <c r="D9" i="11" l="1"/>
  <c r="W9" i="11" s="1"/>
  <c r="A10" i="11"/>
  <c r="D10" i="11" l="1"/>
  <c r="W10" i="11" s="1"/>
  <c r="A11" i="11"/>
  <c r="D11" i="11" l="1"/>
  <c r="W11" i="11" s="1"/>
  <c r="A12" i="11"/>
  <c r="D12" i="11" l="1"/>
  <c r="W12" i="11" s="1"/>
  <c r="A13" i="11"/>
  <c r="D13" i="11" s="1"/>
  <c r="W13" i="11" s="1"/>
</calcChain>
</file>

<file path=xl/sharedStrings.xml><?xml version="1.0" encoding="utf-8"?>
<sst xmlns="http://schemas.openxmlformats.org/spreadsheetml/2006/main" count="358" uniqueCount="249">
  <si>
    <t>TCP MQTT packets size (in bytes)</t>
  </si>
  <si>
    <t>Nota:</t>
  </si>
  <si>
    <t>PUBLISH</t>
  </si>
  <si>
    <t>Não consideramos outros tipos de pacote tipo CONNECT</t>
  </si>
  <si>
    <t>MQTT packet Size (in bytes)</t>
  </si>
  <si>
    <r>
      <t xml:space="preserve">REF: </t>
    </r>
    <r>
      <rPr>
        <u/>
        <sz val="10"/>
        <color rgb="FF1155CC"/>
        <rFont val="Arial"/>
        <family val="2"/>
      </rPr>
      <t>http://docs.oasis-open.org/mqtt/mqtt/v3.1.1/os/mqtt-v3.1.1-os.html#_Toc398718018</t>
    </r>
  </si>
  <si>
    <t>PUBACK</t>
  </si>
  <si>
    <t>Consideramos que o header TCP tem 60 bytes e 40 bytes de header com opções</t>
  </si>
  <si>
    <t>-Fixed HEader</t>
  </si>
  <si>
    <t>-Variable HEader</t>
  </si>
  <si>
    <t>UDP + CoAP consider upper bounds</t>
  </si>
  <si>
    <t>-Payload</t>
  </si>
  <si>
    <t>Request</t>
  </si>
  <si>
    <t>40 bytes as payload</t>
  </si>
  <si>
    <t>Response</t>
  </si>
  <si>
    <t>40 bytes as payload - with no options</t>
  </si>
  <si>
    <t>CoAP</t>
  </si>
  <si>
    <t>RFC 7252</t>
  </si>
  <si>
    <t>Fixed Size</t>
  </si>
  <si>
    <t>4 bytes</t>
  </si>
  <si>
    <t xml:space="preserve">Token </t>
  </si>
  <si>
    <t>0-8 bytes</t>
  </si>
  <si>
    <r>
      <t>Frequency to send data (</t>
    </r>
    <r>
      <rPr>
        <b/>
        <u/>
        <sz val="10"/>
        <rFont val="Arial"/>
        <family val="2"/>
      </rPr>
      <t>every two seconds</t>
    </r>
    <r>
      <rPr>
        <sz val="10"/>
        <color rgb="FF000000"/>
        <rFont val="Arial"/>
      </rPr>
      <t>), as per ref: [1] C. Gündoğan, P. Kietzmann, M. Lenders, H. Petersen, T. C. Schmidt, and M. Wählisch, “NDN, COAP, and MQTT: A comparative measurement study in the IoT,” ICN 2018 - Proc. 5th ACM Conf. Information-Centric Netw., pp. 159–171, 2018.</t>
    </r>
  </si>
  <si>
    <t>Options (TLV)</t>
  </si>
  <si>
    <t>include Content-Format and Accept options</t>
  </si>
  <si>
    <t>Payload (optional)</t>
  </si>
  <si>
    <t>Other important reference, regarding size and characterization of protocol behaviour</t>
  </si>
  <si>
    <t>[2] T. Sultana and K. A. Wahid, “Choice of Application Layer Protocols for Next Generation Video Surveillance Using Internet of Video Things,” IEEE Access, vol. 7, pp. 41607–41624, 2019.</t>
  </si>
  <si>
    <t>CoAP transmission parameters</t>
  </si>
  <si>
    <t>Descrição Experiência</t>
  </si>
  <si>
    <t>--duration</t>
  </si>
  <si>
    <t>--dataRate</t>
  </si>
  <si>
    <t>--technology</t>
  </si>
  <si>
    <t>--numAp</t>
  </si>
  <si>
    <t>--numSta</t>
  </si>
  <si>
    <t>--enableObssPd</t>
  </si>
  <si>
    <t>--powSta</t>
  </si>
  <si>
    <t>--powAp</t>
  </si>
  <si>
    <t>--ccaEdTrSta</t>
  </si>
  <si>
    <t>--rxSensSta</t>
  </si>
  <si>
    <t>--rxSensAp</t>
  </si>
  <si>
    <t>--mcs</t>
  </si>
  <si>
    <t>--udp</t>
  </si>
  <si>
    <t>--distance</t>
  </si>
  <si>
    <t>--TCPpayloadSize</t>
  </si>
  <si>
    <t>--UDPpayloadSize</t>
  </si>
  <si>
    <t>--frequency</t>
  </si>
  <si>
    <t>--channelWidth</t>
  </si>
  <si>
    <t>--numTxSpatialStreams</t>
  </si>
  <si>
    <t>--numRxSpatialStreams</t>
  </si>
  <si>
    <t>--numAntennas</t>
  </si>
  <si>
    <t>IMPORTANTE</t>
  </si>
  <si>
    <t>1- Suporte para o número de antenas e spatial Streams</t>
  </si>
  <si>
    <t>2- Comunicação Multicast ?</t>
  </si>
  <si>
    <t>3- Parametros físicos (signalDBM, ter também o tempo, idealmente na mesma forma que o flowmonitor)</t>
  </si>
  <si>
    <t>4- Verificar o dataRate.</t>
  </si>
  <si>
    <t>5- Verificar o cálculo da pkt loss.</t>
  </si>
  <si>
    <t>6- Radio Energy values (txCurrentA, rxCurrentA, idleCurrentA --&gt; seguimos ref 1!)</t>
  </si>
  <si>
    <t>7- Valores corretos para alguns parâmetros (batteryLevel 4volts, 4300mAh)  voltage * Amperes = Joules/s.</t>
  </si>
  <si>
    <t>8- Energia gasta num determinado instante e energia remanescente na bateria</t>
  </si>
  <si>
    <t xml:space="preserve">ISSUES </t>
  </si>
  <si>
    <t>I01 - FlowMonitor parsing</t>
  </si>
  <si>
    <t>A script do flowmonitor-parse-results tem de ser adaptada</t>
  </si>
  <si>
    <t xml:space="preserve">Verificar se dá para implementar em CSV </t>
  </si>
  <si>
    <t>Verificar as métricas da camada PHY e MACC</t>
  </si>
  <si>
    <t>PHY Parâmetros em falta do WiFi [REF5]</t>
  </si>
  <si>
    <t>Frequency ??</t>
  </si>
  <si>
    <t>?</t>
  </si>
  <si>
    <t>ChannelWidth</t>
  </si>
  <si>
    <t>??</t>
  </si>
  <si>
    <t>Consideramos vários valores? 20Mhz -- 160Mhz</t>
  </si>
  <si>
    <t>ChannelNumber</t>
  </si>
  <si>
    <t>Afeta a frequency e o channelWidth</t>
  </si>
  <si>
    <t>RxSensitivity</t>
  </si>
  <si>
    <t>Pode variar os valores segundo [REF4]</t>
  </si>
  <si>
    <t>Em função do tipo de dispositivo</t>
  </si>
  <si>
    <t>txGain</t>
  </si>
  <si>
    <t>[REF3]</t>
  </si>
  <si>
    <t>rxGain</t>
  </si>
  <si>
    <t>Antennas</t>
  </si>
  <si>
    <t>Consideram entre 2 e 8</t>
  </si>
  <si>
    <t>[REF6]</t>
  </si>
  <si>
    <t>Para os APs</t>
  </si>
  <si>
    <r>
      <t xml:space="preserve">Vamos depois usar um valor de referência. (até 4) segundo a Cisco  </t>
    </r>
    <r>
      <rPr>
        <u/>
        <sz val="10"/>
        <color rgb="FF1155CC"/>
        <rFont val="Arial"/>
        <family val="2"/>
      </rPr>
      <t>https://www.cisco.com/c/en/us/products/collateral/wireless/white-paper-c11-740788.html</t>
    </r>
  </si>
  <si>
    <t>MaxSupportedTxSpatialStreams</t>
  </si>
  <si>
    <t>? Pode ir até 8 (só válido para 802.11n e ax</t>
  </si>
  <si>
    <t>A cisco confirma que se pode ir até 8.</t>
  </si>
  <si>
    <t>MaxSupportedRxSpatialStreams</t>
  </si>
  <si>
    <t>S</t>
  </si>
  <si>
    <t>S 2S</t>
  </si>
  <si>
    <t>S2</t>
  </si>
  <si>
    <t>A</t>
  </si>
  <si>
    <t>S S2</t>
  </si>
  <si>
    <t>A2</t>
  </si>
  <si>
    <t>S S3</t>
  </si>
  <si>
    <t>S S2 S3</t>
  </si>
  <si>
    <t>A3</t>
  </si>
  <si>
    <t>Radio Power Model</t>
  </si>
  <si>
    <t>for 802.11ah [REF01]</t>
  </si>
  <si>
    <t>txCurrentA</t>
  </si>
  <si>
    <t>Amp</t>
  </si>
  <si>
    <t>RxCurrentA</t>
  </si>
  <si>
    <t>IdleCurrentA</t>
  </si>
  <si>
    <t>sleepCurrentA</t>
  </si>
  <si>
    <t>CcaBusyCurrentA</t>
  </si>
  <si>
    <t>SwitchingCurrentA</t>
  </si>
  <si>
    <t>PowerAP</t>
  </si>
  <si>
    <t>[REF4]</t>
  </si>
  <si>
    <t>txPowerEnd</t>
  </si>
  <si>
    <t>dBm</t>
  </si>
  <si>
    <t>txPowerStart</t>
  </si>
  <si>
    <t>PowerSta</t>
  </si>
  <si>
    <t>Referências</t>
  </si>
  <si>
    <t>[REF1] Oteri, O., Xia, P., Lasita, F., &amp; Olesen, R. (2013). Advanced power control techniques for interference mitigation in dense 802.11 networks. International Symposium on Wireless Personal Multimedia Communications, WPMC.</t>
  </si>
  <si>
    <r>
      <t xml:space="preserve">[REF3] Wilhelmi, F., Muñoz, S. B., Cano, C., Selinis, I., &amp; Bellalta, B. (2019). Spatial Reuse in IEEE 802.11ax WLANs. </t>
    </r>
    <r>
      <rPr>
        <u/>
        <sz val="10"/>
        <color rgb="FF1155CC"/>
        <rFont val="Arial"/>
        <family val="2"/>
      </rPr>
      <t>http://arxiv.org/abs/1907.04141</t>
    </r>
  </si>
  <si>
    <r>
      <t xml:space="preserve">[REF4] </t>
    </r>
    <r>
      <rPr>
        <u/>
        <sz val="10"/>
        <color rgb="FF1155CC"/>
        <rFont val="Arial"/>
        <family val="2"/>
      </rPr>
      <t>https://e.huawei.com/fr/related-page/products/enterprise-network/wlan/indoor-access-points/ap7060dn/wlan-ap7060dn</t>
    </r>
  </si>
  <si>
    <r>
      <t xml:space="preserve">[REF5] </t>
    </r>
    <r>
      <rPr>
        <u/>
        <sz val="10"/>
        <color rgb="FF1155CC"/>
        <rFont val="Arial"/>
        <family val="2"/>
      </rPr>
      <t>https://www.nsnam.org/doxygen/classns3_1_1_spectrum_wifi_phy.html</t>
    </r>
  </si>
  <si>
    <r>
      <t xml:space="preserve">[REF6] Bellalta, B., &amp; Kosek-Szott, K. (2019). AP-initiated multi-user transmissions in IEEE 802.11ax WLANs. Ad Hoc Networks, 85, 145–159. </t>
    </r>
    <r>
      <rPr>
        <u/>
        <sz val="10"/>
        <color rgb="FF1155CC"/>
        <rFont val="Arial"/>
        <family val="2"/>
      </rPr>
      <t>https://doi.org/10.1016/j.adhoc.2018.10.021</t>
    </r>
  </si>
  <si>
    <r>
      <t xml:space="preserve">[REF7] An Energy Model for.... </t>
    </r>
    <r>
      <rPr>
        <u/>
        <sz val="10"/>
        <color rgb="FF1155CC"/>
        <rFont val="Arial"/>
        <family val="2"/>
      </rPr>
      <t>https://eudl.eu/pdf/10.4108/icst.simutools.2011.245534</t>
    </r>
  </si>
  <si>
    <t>http://www.lrc.ic.unicamp.br/ofswitch13/doc/html/classns3_1_1_wifi_radio_energy_model.html</t>
  </si>
  <si>
    <r>
      <t xml:space="preserve">[REF8] </t>
    </r>
    <r>
      <rPr>
        <u/>
        <sz val="10"/>
        <color rgb="FF1155CC"/>
        <rFont val="Arial"/>
        <family val="2"/>
      </rPr>
      <t>https://www.nsnam.org/docs/models/html/energy.html</t>
    </r>
  </si>
  <si>
    <t>Access Points (802.11AX)</t>
  </si>
  <si>
    <t>Model</t>
  </si>
  <si>
    <t>Features</t>
  </si>
  <si>
    <t>Band</t>
  </si>
  <si>
    <t>Transmit Power range</t>
  </si>
  <si>
    <t>Technology</t>
  </si>
  <si>
    <t>Spatial Streams</t>
  </si>
  <si>
    <t>Channel Bandwidth</t>
  </si>
  <si>
    <t>Tx Power</t>
  </si>
  <si>
    <t>RX Sensitivity</t>
  </si>
  <si>
    <t>Cisco Catalyst 9130AX</t>
  </si>
  <si>
    <t>● 8x8 uplink/downlink MU-MIMO with eight spatial streams
● Uplink/downlink OFDMA
● TWT
● BSS coloring
● MRC
● 802.11ax beamforming
● 20-, 40-, 80-, and 160-MHz channels
● PHY data rates up to 5.38 Gbps (8x8 80 MHz or Dual 4x4 80+80 MHz on 5GHz and 4x4 20 MHz on 2.4)
● Packet aggregation: A-MPDU (transmit and receive), A-MSDU (transmit and receive)
● 802.11 DFS
● CSD support
● WPA3 support</t>
  </si>
  <si>
    <t>2.4 GHz</t>
  </si>
  <si>
    <t>[-4dBm, 23dBm]</t>
  </si>
  <si>
    <t>802.11n</t>
  </si>
  <si>
    <t>HT20</t>
  </si>
  <si>
    <t>5 GHz</t>
  </si>
  <si>
    <t xml:space="preserve">[ -1 dBm, 36 dBm]
</t>
  </si>
  <si>
    <t>HT40</t>
  </si>
  <si>
    <t>802.11ax</t>
  </si>
  <si>
    <t>HE20</t>
  </si>
  <si>
    <t>HE40</t>
  </si>
  <si>
    <t>HE80</t>
  </si>
  <si>
    <t>HE160</t>
  </si>
  <si>
    <t>Mobile Decives</t>
  </si>
  <si>
    <r>
      <rPr>
        <u/>
        <sz val="10"/>
        <color rgb="FF1155CC"/>
        <rFont val="Arial"/>
        <family val="2"/>
      </rPr>
      <t>Qualcomm FastConnect 6900</t>
    </r>
    <r>
      <rPr>
        <sz val="10"/>
        <color rgb="FF000000"/>
        <rFont val="Arial"/>
        <family val="2"/>
      </rPr>
      <t xml:space="preserve"> In SnapDragon 865 (iPhone 12, Samsung Note20)</t>
    </r>
  </si>
  <si>
    <t>2.4Ghz</t>
  </si>
  <si>
    <t>AP defines such values</t>
  </si>
  <si>
    <t>16.5 dBm</t>
  </si>
  <si>
    <t>https://developer.qualcomm.com/download/sd600/qca6234-integrated-dual-band-2x2-80211n-bluetooth-40-datasheet.pdf</t>
  </si>
  <si>
    <t>5GHz</t>
  </si>
  <si>
    <t>10.5 dBm</t>
  </si>
  <si>
    <t>18 dBm</t>
  </si>
  <si>
    <t xml:space="preserve">as per </t>
  </si>
  <si>
    <t>https://www.ieee802.org/11/Reports/tgax_update.htm</t>
  </si>
  <si>
    <t>11-18-0868</t>
  </si>
  <si>
    <t>11-19-0117</t>
  </si>
  <si>
    <t>https://techblog.comsoc.org/2020/05/29/qualcomm-socs-for-wi-fi-6e-in-6ghz-band-and-bluetooth-5-2-with-superior-performance/</t>
  </si>
  <si>
    <t>Metrics</t>
  </si>
  <si>
    <t>Flag</t>
  </si>
  <si>
    <t>Info</t>
  </si>
  <si>
    <t>Link</t>
  </si>
  <si>
    <t>Default Value in ns3</t>
  </si>
  <si>
    <t>ObssPdLevel</t>
  </si>
  <si>
    <t>https://www.nsnam.org/doxygen/classns3_1_1_obss_pd_algorithm.html</t>
  </si>
  <si>
    <t>Recommended value</t>
  </si>
  <si>
    <t>"the higher the OBSS_PD, the lower the TX"
"OBSS_PD stands for Overlapping Basic Service Set Preamble-Detection. OBSS_PD is an 802.11ax feature that allows a STA, under specific conditions, to ignore an inter-BSS PPDU."</t>
  </si>
  <si>
    <t>https://www.nsnam.org/doxygen/classns3_1_1_wifi_phy.html</t>
  </si>
  <si>
    <t>Minimum available transmission level (dBm) for Sta</t>
  </si>
  <si>
    <t>Maximum available transmission level (dBm) for Sta</t>
  </si>
  <si>
    <t>--powAP</t>
  </si>
  <si>
    <t>CcaEdThreshold</t>
  </si>
  <si>
    <t xml:space="preserve">The energy of a non Wi-Fi received signal should be higher than this threshold (dBm) to allow the PHY layer to declare CCA BUSY state. This check is performed on the 20 MHz primary channel only. 
CCA - clear channel assessment </t>
  </si>
  <si>
    <t>only for 802.11ax affects performance of spatial reuse</t>
  </si>
  <si>
    <t>--ccaEdTrAP</t>
  </si>
  <si>
    <t>The energy of a received signal should be higher than this threshold (dBm) for the PHY to detect the signal. 
Discards signals lower than this value</t>
  </si>
  <si>
    <t>https://en.wikipedia.org/wiki/IEEE_802.11ax</t>
  </si>
  <si>
    <t>https://en.wikipedia.org/wiki/IEEE_802.11n-2009</t>
  </si>
  <si>
    <t>HEmcs11 for 802.11ax
HTMCS31 for 802.11n</t>
  </si>
  <si>
    <t>Modulation and coding schemes
Some works consider MCS4</t>
  </si>
  <si>
    <t>https://www.nsnam.org/doxygen/classns3_1_1_wifi_phy.html#a5a2439b34d55739c47d3c13cb412d38c</t>
  </si>
  <si>
    <t>Modulation and Coding Schemes (MCS)</t>
  </si>
  <si>
    <t>Base Carrier Frequency</t>
  </si>
  <si>
    <t>https://www.nsnam.org/doxygen/classns3_1_1_wifi_helper.html#ac6deddefe3ac8b1c2cf78de76e62ee23</t>
  </si>
  <si>
    <t>Configure wifi standard..</t>
  </si>
  <si>
    <t>Channel bandwidth</t>
  </si>
  <si>
    <t>20 Mhz</t>
  </si>
  <si>
    <t>Higher values of channel bandwidth provide better throughput</t>
  </si>
  <si>
    <t>The maximum number of supported TX spatial streams</t>
  </si>
  <si>
    <t>1 a 8</t>
  </si>
  <si>
    <t>8 for 802.11ax
4 for 802.11n</t>
  </si>
  <si>
    <t>'--numRxSpatialStreams</t>
  </si>
  <si>
    <t>The maximum number of supported RX spatial streams</t>
  </si>
  <si>
    <t>Number of Antennas</t>
  </si>
  <si>
    <t>Data Rate in bits/s</t>
  </si>
  <si>
    <t>Packet Size in bytes</t>
  </si>
  <si>
    <t>https://www.nsnam.org/doxygen/classns3_1_1_on_off_helper.html</t>
  </si>
  <si>
    <t>Packet Size for MQTT</t>
  </si>
  <si>
    <t>Packet Size for CoAp</t>
  </si>
  <si>
    <t>Note: When an application is started, the first packet transmission occurs after a delay equal to (packet size/bit rate). Note also, when an application transitions into an off state in between packet transmissions, the remaining time until when the next transmission would have occurred is cached and is used when the application starts up again. Example: packet size = 1000 bits, bit rate = 500 bits/sec. If the application is started at time 3 seconds, the first packet transmission will be scheduled for time 5 seconds (3 + 1000/500) and subsequent transmissions at 2 second intervals. If the above application were instead stopped at time 4 seconds, and restarted at time 5.5 seconds, then the first packet would be sent at time 6.5 seconds, because when it was stopped at 4 seconds, there was only 1 second remaining until the originally scheduled transmission, and this time remaining information is cached and used to schedule the next transmission upon restarting.</t>
  </si>
  <si>
    <t>2 - 2.4GHz, 
5 - 5GHz,
 6 - 6GHz</t>
  </si>
  <si>
    <t>Technology to use</t>
  </si>
  <si>
    <t>0 = 802.11ax, 
1 = 802.11n, 
3 = 5G</t>
  </si>
  <si>
    <t>Deviamos poder ajustar o threshold deste valor..</t>
  </si>
  <si>
    <t>Numero de pacotes por unidade de tempo</t>
  </si>
  <si>
    <t>The the maximum theoretical for WiFi -- 600Mbps leads to a lot of traffic that is lost in queue</t>
  </si>
  <si>
    <t>for CoAP</t>
  </si>
  <si>
    <t>Data Rate for application (60Kbps)</t>
  </si>
  <si>
    <t>in meters</t>
  </si>
  <si>
    <t>--voice</t>
  </si>
  <si>
    <t>ExpID</t>
  </si>
  <si>
    <t>cmd</t>
  </si>
  <si>
    <t>Min RX Sensitivity for AP</t>
  </si>
  <si>
    <t>Min RX Sensitivity for STA</t>
  </si>
  <si>
    <t>Battery Level consider Samsung Note 10 (5G) with 4300mAh, 3.85V</t>
  </si>
  <si>
    <t>Joules</t>
  </si>
  <si>
    <t>https://www.rc-electronics-usa.com/battery-electronics-101.html#faq6</t>
  </si>
  <si>
    <t>https://dre.pt/web/guest/pesquisa/-/search/74604981/details/normal?q=7316%2F2016</t>
  </si>
  <si>
    <t>Distância (max 100m), assumindo que são 5 lances de mangueira e cada lance tem 20 metros.
DRE Despacho n.º 7316/2016</t>
  </si>
  <si>
    <t>80m</t>
  </si>
  <si>
    <t>--speed</t>
  </si>
  <si>
    <t>--powerMode</t>
  </si>
  <si>
    <t>--guardInterval</t>
  </si>
  <si>
    <t>REF9 - "An Empirical Analysis of IEEE 802.11ax"</t>
  </si>
  <si>
    <t>Guard_Interval</t>
  </si>
  <si>
    <t>800, 3200 ns</t>
  </si>
  <si>
    <t>Maior é melhor para cenários outdoor mas reduz o throughputh, a eficiencia do canal</t>
  </si>
  <si>
    <t>REF_9</t>
  </si>
  <si>
    <t>Guard Interval</t>
  </si>
  <si>
    <t>800ns
3200 ns</t>
  </si>
  <si>
    <t>802.11ax_5Ghz_20Mhz_MCS11_UDP_10m_GI_3200</t>
  </si>
  <si>
    <t>802.11ax_5Ghz_20Mhz_MCS11_UDP_80m_GI_3200</t>
  </si>
  <si>
    <t>--run</t>
  </si>
  <si>
    <t>--dir</t>
  </si>
  <si>
    <t>satus</t>
  </si>
  <si>
    <t>running</t>
  </si>
  <si>
    <t>100% loss</t>
  </si>
  <si>
    <t>ended_bsnob</t>
  </si>
  <si>
    <t>interrupted</t>
  </si>
  <si>
    <t>runnig_bsnob</t>
  </si>
  <si>
    <t>hmi</t>
  </si>
  <si>
    <t>tar  --exclude './ns3-dev/build/' -zcvf ns3-dev.tar.gz ns3-dev</t>
  </si>
  <si>
    <t>running_hmi</t>
  </si>
  <si>
    <t>As per MCS</t>
  </si>
  <si>
    <t>run_validation</t>
  </si>
  <si>
    <t>a lot of lost packets...</t>
  </si>
  <si>
    <t>val</t>
  </si>
  <si>
    <t>lost packets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</si>
</sst>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0" x14ac:knownFonts="1">
    <font>
      <sz val="10"/>
      <color rgb="FF000000"/>
      <name val="Arial"/>
    </font>
    <font>
      <sz val="10"/>
      <color theme="1"/>
      <name val="Verdana"/>
      <family val="2"/>
    </font>
    <font>
      <b/>
      <sz val="10"/>
      <color theme="1"/>
      <name val="Verdana"/>
      <family val="2"/>
    </font>
    <font>
      <u/>
      <sz val="10"/>
      <color rgb="FF0000FF"/>
      <name val="Arial"/>
      <family val="2"/>
    </font>
    <font>
      <u/>
      <sz val="10"/>
      <color rgb="FF1155CC"/>
      <name val="Arial"/>
      <family val="2"/>
    </font>
    <font>
      <i/>
      <sz val="10"/>
      <color theme="1"/>
      <name val="Verdana"/>
      <family val="2"/>
    </font>
    <font>
      <sz val="10"/>
      <color rgb="FFFF0000"/>
      <name val="Verdana"/>
      <family val="2"/>
    </font>
    <font>
      <sz val="10"/>
      <color rgb="FF00FF00"/>
      <name val="Verdana"/>
      <family val="2"/>
    </font>
    <font>
      <b/>
      <sz val="10"/>
      <color rgb="FFFF0000"/>
      <name val="Verdana"/>
      <family val="2"/>
    </font>
    <font>
      <strike/>
      <sz val="10"/>
      <color theme="1"/>
      <name val="Verdana"/>
      <family val="2"/>
    </font>
    <font>
      <b/>
      <sz val="10"/>
      <color rgb="FF6AA84F"/>
      <name val="Verdana"/>
      <family val="2"/>
    </font>
    <font>
      <u/>
      <sz val="10"/>
      <color rgb="FF1155CC"/>
      <name val="Arial"/>
      <family val="2"/>
    </font>
    <font>
      <sz val="10"/>
      <name val="Arial"/>
      <family val="2"/>
    </font>
    <font>
      <u/>
      <sz val="10"/>
      <color rgb="FF1155CC"/>
      <name val="Verdana"/>
      <family val="2"/>
    </font>
    <font>
      <u/>
      <sz val="10"/>
      <color rgb="FF1155CC"/>
      <name val="Arial"/>
      <family val="2"/>
    </font>
    <font>
      <u/>
      <sz val="10"/>
      <color rgb="FF0091DE"/>
      <name val="Arial"/>
      <family val="2"/>
    </font>
    <font>
      <sz val="10"/>
      <color rgb="FF000000"/>
      <name val="Arial"/>
      <family val="2"/>
    </font>
    <font>
      <b/>
      <u/>
      <sz val="10"/>
      <name val="Arial"/>
      <family val="2"/>
    </font>
    <font>
      <u/>
      <sz val="10"/>
      <color theme="10"/>
      <name val="Arial"/>
      <family val="2"/>
    </font>
    <font>
      <b/>
      <sz val="10"/>
      <color rgb="FF000000"/>
      <name val="Arial"/>
      <family val="2"/>
    </font>
  </fonts>
  <fills count="5">
    <fill>
      <patternFill patternType="none"/>
    </fill>
    <fill>
      <patternFill patternType="gray125"/>
    </fill>
    <fill>
      <patternFill patternType="solid">
        <fgColor theme="7" tint="0.39997558519241921"/>
        <bgColor indexed="64"/>
      </patternFill>
    </fill>
    <fill>
      <patternFill patternType="solid">
        <fgColor rgb="FFFF2600"/>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0" borderId="0" xfId="0" applyFont="1" applyAlignment="1"/>
    <xf numFmtId="0" fontId="2" fillId="0" borderId="0" xfId="0" applyFont="1"/>
    <xf numFmtId="0" fontId="3" fillId="0" borderId="0" xfId="0" applyFont="1" applyAlignment="1"/>
    <xf numFmtId="0" fontId="1" fillId="0" borderId="0" xfId="0" quotePrefix="1" applyFont="1" applyAlignment="1"/>
    <xf numFmtId="0" fontId="4" fillId="0" borderId="0" xfId="0" applyFont="1" applyAlignment="1"/>
    <xf numFmtId="0" fontId="1" fillId="0" borderId="0" xfId="0" applyFont="1"/>
    <xf numFmtId="0" fontId="5" fillId="0" borderId="0" xfId="0" applyFont="1" applyAlignment="1"/>
    <xf numFmtId="0" fontId="1" fillId="0" borderId="1" xfId="0" applyFont="1" applyBorder="1" applyAlignment="1"/>
    <xf numFmtId="0" fontId="2" fillId="0" borderId="0" xfId="0" applyFont="1" applyAlignment="1"/>
    <xf numFmtId="0" fontId="2" fillId="0" borderId="0" xfId="0" quotePrefix="1"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xf numFmtId="0" fontId="10" fillId="0" borderId="0" xfId="0" applyFont="1" applyAlignment="1"/>
    <xf numFmtId="0" fontId="1" fillId="0" borderId="0" xfId="0" applyFont="1" applyAlignment="1">
      <alignment horizontal="center" vertical="center"/>
    </xf>
    <xf numFmtId="11" fontId="7" fillId="0" borderId="0" xfId="0" applyNumberFormat="1" applyFont="1" applyAlignment="1"/>
    <xf numFmtId="0" fontId="7" fillId="0" borderId="0" xfId="0" applyFont="1"/>
    <xf numFmtId="0" fontId="2" fillId="0" borderId="1" xfId="0" applyFont="1" applyBorder="1" applyAlignment="1"/>
    <xf numFmtId="0" fontId="1" fillId="0" borderId="1" xfId="0" applyFont="1" applyBorder="1" applyAlignment="1">
      <alignment vertical="center"/>
    </xf>
    <xf numFmtId="0" fontId="1" fillId="0" borderId="1" xfId="0" applyFont="1" applyBorder="1" applyAlignment="1">
      <alignment vertical="center"/>
    </xf>
    <xf numFmtId="0" fontId="13" fillId="0" borderId="0" xfId="0" applyFont="1" applyAlignment="1"/>
    <xf numFmtId="0" fontId="15" fillId="0" borderId="0" xfId="0" applyFont="1" applyAlignment="1"/>
    <xf numFmtId="0" fontId="16" fillId="0" borderId="0" xfId="0" applyFont="1" applyAlignment="1"/>
    <xf numFmtId="0" fontId="19" fillId="0" borderId="0" xfId="0" applyFont="1" applyAlignment="1"/>
    <xf numFmtId="0" fontId="16" fillId="0" borderId="0" xfId="0" quotePrefix="1" applyFont="1" applyAlignment="1"/>
    <xf numFmtId="0" fontId="18" fillId="0" borderId="0" xfId="1" applyAlignment="1"/>
    <xf numFmtId="0" fontId="16" fillId="0" borderId="0" xfId="0" applyFont="1" applyAlignment="1">
      <alignment wrapText="1"/>
    </xf>
    <xf numFmtId="0" fontId="0" fillId="2" borderId="0" xfId="0" applyFont="1" applyFill="1" applyAlignment="1"/>
    <xf numFmtId="164" fontId="1" fillId="0" borderId="0" xfId="0" applyNumberFormat="1" applyFont="1" applyAlignment="1"/>
    <xf numFmtId="0" fontId="19" fillId="3" borderId="0" xfId="0" applyFont="1" applyFill="1" applyAlignment="1"/>
    <xf numFmtId="0" fontId="0" fillId="0" borderId="0" xfId="0" applyFont="1" applyAlignment="1">
      <alignment wrapText="1"/>
    </xf>
    <xf numFmtId="0" fontId="16" fillId="0" borderId="0" xfId="0" quotePrefix="1" applyFont="1" applyAlignment="1">
      <alignment horizontal="left" vertical="center"/>
    </xf>
    <xf numFmtId="0" fontId="16" fillId="0" borderId="0" xfId="0" applyFont="1" applyAlignment="1">
      <alignment horizontal="center"/>
    </xf>
    <xf numFmtId="0" fontId="16" fillId="0" borderId="0" xfId="0" applyFont="1" applyAlignment="1">
      <alignment horizontal="left" wrapText="1"/>
    </xf>
    <xf numFmtId="0" fontId="18" fillId="0" borderId="0" xfId="1" applyAlignment="1">
      <alignment horizontal="center"/>
    </xf>
    <xf numFmtId="0" fontId="0" fillId="0" borderId="0" xfId="0" applyFont="1" applyAlignment="1">
      <alignment horizontal="center"/>
    </xf>
    <xf numFmtId="0" fontId="1" fillId="0" borderId="5" xfId="0" applyFont="1" applyBorder="1" applyAlignment="1">
      <alignment vertical="center"/>
    </xf>
    <xf numFmtId="0" fontId="12" fillId="0" borderId="6" xfId="0" applyFont="1" applyBorder="1"/>
    <xf numFmtId="0" fontId="12" fillId="0" borderId="7" xfId="0" applyFont="1" applyBorder="1"/>
    <xf numFmtId="0" fontId="12" fillId="0" borderId="8" xfId="0" applyFont="1" applyBorder="1"/>
    <xf numFmtId="0" fontId="12" fillId="0" borderId="9" xfId="0" applyFont="1" applyBorder="1"/>
    <xf numFmtId="0" fontId="12" fillId="0" borderId="10" xfId="0" applyFont="1" applyBorder="1"/>
    <xf numFmtId="0" fontId="1" fillId="0" borderId="2" xfId="0" applyFont="1" applyBorder="1" applyAlignment="1">
      <alignment vertical="center"/>
    </xf>
    <xf numFmtId="0" fontId="12" fillId="0" borderId="3" xfId="0" applyFont="1" applyBorder="1"/>
    <xf numFmtId="0" fontId="12" fillId="0" borderId="4" xfId="0" applyFont="1" applyBorder="1"/>
    <xf numFmtId="0" fontId="1" fillId="0" borderId="2" xfId="0" applyFont="1" applyBorder="1" applyAlignment="1"/>
    <xf numFmtId="0" fontId="11" fillId="0" borderId="2" xfId="0" applyFont="1" applyBorder="1" applyAlignment="1">
      <alignment vertical="center" wrapText="1"/>
    </xf>
    <xf numFmtId="0" fontId="14" fillId="0" borderId="2" xfId="0" applyFont="1" applyBorder="1" applyAlignment="1"/>
    <xf numFmtId="0" fontId="1" fillId="0" borderId="2" xfId="0" applyFont="1" applyBorder="1"/>
    <xf numFmtId="164" fontId="1" fillId="4" borderId="0" xfId="0" applyNumberFormat="1"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FF2600"/>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xdr:row>
      <xdr:rowOff>0</xdr:rowOff>
    </xdr:from>
    <xdr:to>
      <xdr:col>15</xdr:col>
      <xdr:colOff>397933</xdr:colOff>
      <xdr:row>13</xdr:row>
      <xdr:rowOff>140406</xdr:rowOff>
    </xdr:to>
    <xdr:pic>
      <xdr:nvPicPr>
        <xdr:cNvPr id="2" name="Picture 1">
          <a:extLst>
            <a:ext uri="{FF2B5EF4-FFF2-40B4-BE49-F238E27FC236}">
              <a16:creationId xmlns:a16="http://schemas.microsoft.com/office/drawing/2014/main" id="{7ECBB910-C6B3-E34B-8500-FD50A999D1B7}"/>
            </a:ext>
          </a:extLst>
        </xdr:cNvPr>
        <xdr:cNvPicPr>
          <a:picLocks noChangeAspect="1"/>
        </xdr:cNvPicPr>
      </xdr:nvPicPr>
      <xdr:blipFill>
        <a:blip xmlns:r="http://schemas.openxmlformats.org/officeDocument/2006/relationships" r:embed="rId1"/>
        <a:stretch>
          <a:fillRect/>
        </a:stretch>
      </xdr:blipFill>
      <xdr:spPr>
        <a:xfrm>
          <a:off x="12091458" y="2610556"/>
          <a:ext cx="5372100" cy="2768600"/>
        </a:xfrm>
        <a:prstGeom prst="rect">
          <a:avLst/>
        </a:prstGeom>
      </xdr:spPr>
    </xdr:pic>
    <xdr:clientData/>
  </xdr:twoCellAnchor>
  <xdr:twoCellAnchor editAs="oneCell">
    <xdr:from>
      <xdr:col>16</xdr:col>
      <xdr:colOff>0</xdr:colOff>
      <xdr:row>8</xdr:row>
      <xdr:rowOff>0</xdr:rowOff>
    </xdr:from>
    <xdr:to>
      <xdr:col>20</xdr:col>
      <xdr:colOff>176389</xdr:colOff>
      <xdr:row>27</xdr:row>
      <xdr:rowOff>60749</xdr:rowOff>
    </xdr:to>
    <xdr:pic>
      <xdr:nvPicPr>
        <xdr:cNvPr id="3" name="Picture 2">
          <a:extLst>
            <a:ext uri="{FF2B5EF4-FFF2-40B4-BE49-F238E27FC236}">
              <a16:creationId xmlns:a16="http://schemas.microsoft.com/office/drawing/2014/main" id="{AB41899F-AC5D-694F-BFD2-6764C3FA9594}"/>
            </a:ext>
          </a:extLst>
        </xdr:cNvPr>
        <xdr:cNvPicPr>
          <a:picLocks noChangeAspect="1"/>
        </xdr:cNvPicPr>
      </xdr:nvPicPr>
      <xdr:blipFill>
        <a:blip xmlns:r="http://schemas.openxmlformats.org/officeDocument/2006/relationships" r:embed="rId2"/>
        <a:stretch>
          <a:fillRect/>
        </a:stretch>
      </xdr:blipFill>
      <xdr:spPr>
        <a:xfrm>
          <a:off x="17894653" y="2610556"/>
          <a:ext cx="3492500" cy="5969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628650</xdr:colOff>
      <xdr:row>38</xdr:row>
      <xdr:rowOff>152400</xdr:rowOff>
    </xdr:from>
    <xdr:ext cx="2352675" cy="32670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114300</xdr:colOff>
      <xdr:row>42</xdr:row>
      <xdr:rowOff>85725</xdr:rowOff>
    </xdr:from>
    <xdr:ext cx="3743325" cy="1781175"/>
    <xdr:pic>
      <xdr:nvPicPr>
        <xdr:cNvPr id="3" name="image3.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0</xdr:colOff>
      <xdr:row>14</xdr:row>
      <xdr:rowOff>0</xdr:rowOff>
    </xdr:from>
    <xdr:ext cx="3152775" cy="1524000"/>
    <xdr:pic>
      <xdr:nvPicPr>
        <xdr:cNvPr id="2" name="image4.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nsnam.org/doxygen/classns3_1_1_wifi_helper.html" TargetMode="External"/><Relationship Id="rId13" Type="http://schemas.openxmlformats.org/officeDocument/2006/relationships/hyperlink" Target="https://www.nsnam.org/doxygen/classns3_1_1_on_off_helper.html" TargetMode="External"/><Relationship Id="rId3" Type="http://schemas.openxmlformats.org/officeDocument/2006/relationships/hyperlink" Target="https://www.nsnam.org/doxygen/classns3_1_1_wifi_phy.html" TargetMode="External"/><Relationship Id="rId7" Type="http://schemas.openxmlformats.org/officeDocument/2006/relationships/hyperlink" Target="https://www.nsnam.org/doxygen/classns3_1_1_wifi_phy.html" TargetMode="External"/><Relationship Id="rId12" Type="http://schemas.openxmlformats.org/officeDocument/2006/relationships/hyperlink" Target="https://www.nsnam.org/doxygen/classns3_1_1_wifi_phy.html" TargetMode="External"/><Relationship Id="rId17" Type="http://schemas.openxmlformats.org/officeDocument/2006/relationships/drawing" Target="../drawings/drawing1.xml"/><Relationship Id="rId2" Type="http://schemas.openxmlformats.org/officeDocument/2006/relationships/hyperlink" Target="https://www.nsnam.org/doxygen/classns3_1_1_wifi_phy.html" TargetMode="External"/><Relationship Id="rId16" Type="http://schemas.openxmlformats.org/officeDocument/2006/relationships/hyperlink" Target="https://dre.pt/web/guest/pesquisa/-/search/74604981/details/normal?q=7316%2F2016" TargetMode="External"/><Relationship Id="rId1" Type="http://schemas.openxmlformats.org/officeDocument/2006/relationships/hyperlink" Target="https://www.nsnam.org/doxygen/classns3_1_1_obss_pd_algorithm.html" TargetMode="External"/><Relationship Id="rId6" Type="http://schemas.openxmlformats.org/officeDocument/2006/relationships/hyperlink" Target="https://en.wikipedia.org/wiki/IEEE_802.11n-2009" TargetMode="External"/><Relationship Id="rId11" Type="http://schemas.openxmlformats.org/officeDocument/2006/relationships/hyperlink" Target="https://www.nsnam.org/doxygen/classns3_1_1_wifi_phy.html" TargetMode="External"/><Relationship Id="rId5" Type="http://schemas.openxmlformats.org/officeDocument/2006/relationships/hyperlink" Target="https://en.wikipedia.org/wiki/IEEE_802.11ax" TargetMode="External"/><Relationship Id="rId15" Type="http://schemas.openxmlformats.org/officeDocument/2006/relationships/hyperlink" Target="https://www.rc-electronics-usa.com/battery-electronics-101.html" TargetMode="External"/><Relationship Id="rId10" Type="http://schemas.openxmlformats.org/officeDocument/2006/relationships/hyperlink" Target="https://www.nsnam.org/doxygen/classns3_1_1_wifi_phy.html" TargetMode="External"/><Relationship Id="rId4" Type="http://schemas.openxmlformats.org/officeDocument/2006/relationships/hyperlink" Target="https://www.nsnam.org/doxygen/classns3_1_1_wifi_phy.html" TargetMode="External"/><Relationship Id="rId9" Type="http://schemas.openxmlformats.org/officeDocument/2006/relationships/hyperlink" Target="https://www.nsnam.org/doxygen/classns3_1_1_wifi_phy.html" TargetMode="External"/><Relationship Id="rId14" Type="http://schemas.openxmlformats.org/officeDocument/2006/relationships/hyperlink" Target="https://www.nsnam.org/doxygen/classns3_1_1_on_off_helper.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nsnam.org/docs/models/html/energy.html" TargetMode="External"/><Relationship Id="rId3" Type="http://schemas.openxmlformats.org/officeDocument/2006/relationships/hyperlink" Target="https://e.huawei.com/fr/related-page/products/enterprise-network/wlan/indoor-access-points/ap7060dn/wlan-ap7060dn" TargetMode="External"/><Relationship Id="rId7" Type="http://schemas.openxmlformats.org/officeDocument/2006/relationships/hyperlink" Target="http://www.lrc.ic.unicamp.br/ofswitch13/doc/html/classns3_1_1_wifi_radio_energy_model.html" TargetMode="External"/><Relationship Id="rId2" Type="http://schemas.openxmlformats.org/officeDocument/2006/relationships/hyperlink" Target="http://arxiv.org/abs/1907.04141" TargetMode="External"/><Relationship Id="rId1" Type="http://schemas.openxmlformats.org/officeDocument/2006/relationships/hyperlink" Target="https://www.cisco.com/c/en/us/products/collateral/wireless/white-paper-c11-740788.html" TargetMode="External"/><Relationship Id="rId6" Type="http://schemas.openxmlformats.org/officeDocument/2006/relationships/hyperlink" Target="https://eudl.eu/pdf/10.4108/icst.simutools.2011.245534" TargetMode="External"/><Relationship Id="rId5" Type="http://schemas.openxmlformats.org/officeDocument/2006/relationships/hyperlink" Target="https://doi.org/10.1016/j.adhoc.2018.10.021" TargetMode="External"/><Relationship Id="rId4" Type="http://schemas.openxmlformats.org/officeDocument/2006/relationships/hyperlink" Target="https://www.nsnam.org/doxygen/classns3_1_1_spectrum_wifi_phy.html" TargetMode="Externa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tools.ietf.org/html/rfc7252" TargetMode="External"/><Relationship Id="rId1" Type="http://schemas.openxmlformats.org/officeDocument/2006/relationships/hyperlink" Target="http://docs.oasis-open.org/mqtt/mqtt/v3.1.1/os/mqtt-v3.1.1-o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eveloper.qualcomm.com/download/sd600/qca6234-integrated-dual-band-2x2-80211n-bluetooth-40-datasheet.pdf" TargetMode="External"/><Relationship Id="rId2" Type="http://schemas.openxmlformats.org/officeDocument/2006/relationships/hyperlink" Target="https://www.qualcomm.com/media/documents/files/qualcomm-fastconnect-6900-product-brief.pdf" TargetMode="External"/><Relationship Id="rId1" Type="http://schemas.openxmlformats.org/officeDocument/2006/relationships/hyperlink" Target="https://www.cisco.com/c/en/us/products/collateral/wireless/catalyst-9100ax-access-points/nb-06-cat-9130-ser-ap-ds-cte-en.html" TargetMode="External"/><Relationship Id="rId5" Type="http://schemas.openxmlformats.org/officeDocument/2006/relationships/hyperlink" Target="https://techblog.comsoc.org/2020/05/29/qualcomm-socs-for-wi-fi-6e-in-6ghz-band-and-bluetooth-5-2-with-superior-performance/" TargetMode="External"/><Relationship Id="rId4" Type="http://schemas.openxmlformats.org/officeDocument/2006/relationships/hyperlink" Target="https://www.ieee802.org/11/Reports/tgax_updat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CA43-88C1-9547-9EBD-A79AFB91B1F5}">
  <sheetPr>
    <outlinePr summaryBelow="0" summaryRight="0"/>
  </sheetPr>
  <dimension ref="A1:W50"/>
  <sheetViews>
    <sheetView tabSelected="1" topLeftCell="E1" zoomScale="109" workbookViewId="0">
      <pane ySplit="1" topLeftCell="A13" activePane="bottomLeft" state="frozen"/>
      <selection pane="bottomLeft" activeCell="W50" sqref="W50"/>
    </sheetView>
  </sheetViews>
  <sheetFormatPr baseColWidth="10" defaultColWidth="14.5" defaultRowHeight="15.75" customHeight="1" x14ac:dyDescent="0.15"/>
  <cols>
    <col min="1" max="1" width="9" customWidth="1"/>
    <col min="2" max="3" width="10" customWidth="1"/>
    <col min="4" max="4" width="15.33203125" bestFit="1" customWidth="1"/>
    <col min="5" max="5" width="6" bestFit="1" customWidth="1"/>
    <col min="6" max="6" width="10.83203125" bestFit="1" customWidth="1"/>
    <col min="7" max="7" width="6.83203125" customWidth="1"/>
    <col min="8" max="8" width="9.5" customWidth="1"/>
    <col min="9" max="9" width="10.33203125" customWidth="1"/>
    <col min="10" max="10" width="11" customWidth="1"/>
    <col min="11" max="11" width="10.33203125" customWidth="1"/>
    <col min="12" max="12" width="7.33203125" customWidth="1"/>
    <col min="13" max="13" width="7" customWidth="1"/>
    <col min="14" max="14" width="11" bestFit="1" customWidth="1"/>
    <col min="15" max="15" width="12.33203125" bestFit="1" customWidth="1"/>
    <col min="16" max="16" width="15.83203125" bestFit="1" customWidth="1"/>
    <col min="20" max="20" width="8.5" bestFit="1" customWidth="1"/>
  </cols>
  <sheetData>
    <row r="1" spans="1:23" ht="13" x14ac:dyDescent="0.15">
      <c r="A1" s="9" t="s">
        <v>211</v>
      </c>
      <c r="B1" s="9" t="s">
        <v>29</v>
      </c>
      <c r="C1" s="9" t="s">
        <v>235</v>
      </c>
      <c r="D1" s="10" t="s">
        <v>234</v>
      </c>
      <c r="E1" s="10" t="s">
        <v>233</v>
      </c>
      <c r="F1" s="10" t="s">
        <v>30</v>
      </c>
      <c r="G1" s="10" t="s">
        <v>32</v>
      </c>
      <c r="H1" s="10" t="s">
        <v>33</v>
      </c>
      <c r="I1" s="10" t="s">
        <v>34</v>
      </c>
      <c r="J1" s="10" t="s">
        <v>36</v>
      </c>
      <c r="K1" s="10" t="s">
        <v>37</v>
      </c>
      <c r="L1" s="10" t="s">
        <v>41</v>
      </c>
      <c r="M1" s="10" t="s">
        <v>42</v>
      </c>
      <c r="N1" s="10" t="s">
        <v>43</v>
      </c>
      <c r="O1" s="10" t="s">
        <v>46</v>
      </c>
      <c r="P1" s="10" t="s">
        <v>47</v>
      </c>
      <c r="Q1" s="10" t="s">
        <v>48</v>
      </c>
      <c r="R1" s="10" t="s">
        <v>49</v>
      </c>
      <c r="S1" s="10" t="s">
        <v>50</v>
      </c>
      <c r="T1" s="10" t="s">
        <v>221</v>
      </c>
      <c r="U1" s="10" t="s">
        <v>222</v>
      </c>
      <c r="V1" s="10" t="s">
        <v>223</v>
      </c>
      <c r="W1" s="9" t="s">
        <v>212</v>
      </c>
    </row>
    <row r="2" spans="1:23" ht="13" x14ac:dyDescent="0.15">
      <c r="A2" s="30">
        <v>1</v>
      </c>
      <c r="B2" s="1"/>
      <c r="C2" s="1" t="s">
        <v>245</v>
      </c>
      <c r="D2" s="1" t="str">
        <f>CONCATENATE("expid_",A2,"_run__",E2)</f>
        <v>expid_1_run__1</v>
      </c>
      <c r="E2" s="1">
        <v>1</v>
      </c>
      <c r="F2" s="1">
        <v>10</v>
      </c>
      <c r="G2" s="1">
        <v>0</v>
      </c>
      <c r="H2" s="1">
        <v>9</v>
      </c>
      <c r="I2" s="1">
        <v>5</v>
      </c>
      <c r="J2" s="1">
        <v>18</v>
      </c>
      <c r="K2" s="1">
        <v>23</v>
      </c>
      <c r="L2" s="1">
        <v>3</v>
      </c>
      <c r="M2" s="1">
        <v>1</v>
      </c>
      <c r="N2" s="1">
        <v>10</v>
      </c>
      <c r="O2" s="1">
        <v>5</v>
      </c>
      <c r="P2" s="1">
        <v>20</v>
      </c>
      <c r="Q2" s="1">
        <v>4</v>
      </c>
      <c r="R2" s="1">
        <v>4</v>
      </c>
      <c r="S2" s="1">
        <v>4</v>
      </c>
      <c r="T2" s="1">
        <v>0</v>
      </c>
      <c r="U2" s="1">
        <v>0</v>
      </c>
      <c r="V2" s="1">
        <v>800</v>
      </c>
      <c r="W2" s="6" t="str">
        <f>CONCATENATE("./waf --run ""MCS ", $D$1,"=", D2, " ", $E$1, "=", E2, " ",$F$1,"=",F2, " ", $G$1,"=",G2, " ", $H$1,"=",H2, " ", $I$1, "=", I2, " ", $J$1,"=",J2, " ", $K$1,"=", K2,  " ",  $L$1, "=", L2, " ", $M$1, "=",M2, " ", $N$1, "=", N2, " ", $O$1,"=",O2, " ", $P$1,"=",P2, " ",$Q$1,"=",Q2," ",$R$1,"=",R2," ",$S$1, "=",S2, " ", $T$1,"=",T2, " ", $U$1,"=",U2, " ", $V$1,"=",V2, """")</f>
        <v>./waf --run "MCS --dir=expid_1_run__1 --run=1 --duration=10 --technology=0 --numAp=9 --numSta=5 --powSta=18 --powAp=23 --mcs=3 --udp=1 --distance=10 --frequency=5 --channelWidth=20 --numTxSpatialStreams=4 --numRxSpatialStreams=4 --numAntennas=4 --speed=0 --powerMode=0 --guardInterval=800"</v>
      </c>
    </row>
    <row r="3" spans="1:23" ht="13" x14ac:dyDescent="0.15">
      <c r="A3" s="30">
        <f>A2</f>
        <v>1</v>
      </c>
      <c r="B3" s="1"/>
      <c r="C3" s="1"/>
      <c r="D3" s="1" t="str">
        <f>CONCATENATE("expid_",A3,"_run__",E3)</f>
        <v>expid_1_run__2</v>
      </c>
      <c r="E3" s="1">
        <v>2</v>
      </c>
      <c r="F3" s="1">
        <v>10</v>
      </c>
      <c r="G3" s="1">
        <v>0</v>
      </c>
      <c r="H3" s="1">
        <v>9</v>
      </c>
      <c r="I3" s="1">
        <v>5</v>
      </c>
      <c r="J3" s="1">
        <v>18</v>
      </c>
      <c r="K3" s="1">
        <v>23</v>
      </c>
      <c r="L3" s="1">
        <v>3</v>
      </c>
      <c r="M3" s="1">
        <v>1</v>
      </c>
      <c r="N3" s="1">
        <v>10</v>
      </c>
      <c r="O3" s="1">
        <v>5</v>
      </c>
      <c r="P3" s="1">
        <v>20</v>
      </c>
      <c r="Q3" s="1">
        <v>4</v>
      </c>
      <c r="R3" s="1">
        <v>4</v>
      </c>
      <c r="S3" s="1">
        <v>4</v>
      </c>
      <c r="T3" s="1">
        <v>0</v>
      </c>
      <c r="U3" s="1">
        <v>0</v>
      </c>
      <c r="V3" s="1">
        <v>800</v>
      </c>
      <c r="W3" s="6" t="str">
        <f>CONCATENATE("./waf --run ""MCS ", $D$1,"=", D3, " ", $E$1, "=", E3, " ",$F$1,"=",F3, " ", $G$1,"=",G3, " ", $H$1,"=",H3, " ", $I$1, "=", I3, " ", $J$1,"=",J3, " ", $K$1,"=", K3,  " ",  $L$1, "=", L3, " ", $M$1, "=",M3, " ", $N$1, "=", N3, " ", $O$1,"=",O3, " ", $P$1,"=",P3, " ",$Q$1,"=",Q3," ",$R$1,"=",R3," ",$S$1, "=",S3, " ", $T$1,"=",T3, " ", $U$1,"=",U3, " ", $V$1,"=",V3, """")</f>
        <v>./waf --run "MCS --dir=expid_1_run__2 --run=2 --duration=10 --technology=0 --numAp=9 --numSta=5 --powSta=18 --powAp=23 --mcs=3 --udp=1 --distance=10 --frequency=5 --channelWidth=20 --numTxSpatialStreams=4 --numRxSpatialStreams=4 --numAntennas=4 --speed=0 --powerMode=0 --guardInterval=800"</v>
      </c>
    </row>
    <row r="4" spans="1:23" ht="13" x14ac:dyDescent="0.15">
      <c r="A4" s="30">
        <f>A3+1</f>
        <v>2</v>
      </c>
      <c r="B4" s="1"/>
      <c r="C4" s="1"/>
      <c r="D4" s="1" t="str">
        <f>CONCATENATE("expid_",A4,"_run__",E4)</f>
        <v>expid_2_run__1</v>
      </c>
      <c r="E4" s="1">
        <v>1</v>
      </c>
      <c r="F4" s="1">
        <v>10</v>
      </c>
      <c r="G4" s="1">
        <v>0</v>
      </c>
      <c r="H4" s="1">
        <v>9</v>
      </c>
      <c r="I4" s="1">
        <v>5</v>
      </c>
      <c r="J4" s="1">
        <v>18</v>
      </c>
      <c r="K4" s="1">
        <v>23</v>
      </c>
      <c r="L4" s="1">
        <v>3</v>
      </c>
      <c r="M4" s="1">
        <v>1</v>
      </c>
      <c r="N4" s="1">
        <v>10</v>
      </c>
      <c r="O4" s="1">
        <v>5</v>
      </c>
      <c r="P4" s="1">
        <v>80</v>
      </c>
      <c r="Q4" s="1">
        <v>4</v>
      </c>
      <c r="R4" s="1">
        <v>4</v>
      </c>
      <c r="S4" s="1">
        <v>4</v>
      </c>
      <c r="T4" s="1">
        <v>0</v>
      </c>
      <c r="U4" s="1">
        <v>0</v>
      </c>
      <c r="V4" s="1">
        <v>800</v>
      </c>
      <c r="W4" s="6" t="str">
        <f>CONCATENATE("./waf --run ""MCS ", $D$1,"=", D4, " ", $E$1, "=", E4, " ",$F$1,"=",F4, " ", $G$1,"=",G4, " ", $H$1,"=",H4, " ", $I$1, "=", I4, " ", $J$1,"=",J4, " ", $K$1,"=", K4,  " ",  $L$1, "=", L4, " ", $M$1, "=",M4, " ", $N$1, "=", N4, " ", $O$1,"=",O4, " ", $P$1,"=",P4, " ",$Q$1,"=",Q4," ",$R$1,"=",R4," ",$S$1, "=",S4, " ", $T$1,"=",T4, " ", $U$1,"=",U4, " ", $V$1,"=",V4, """")</f>
        <v>./waf --run "MCS --dir=expid_2_run__1 --run=1 --duration=10 --technology=0 --numAp=9 --numSta=5 --powSta=18 --powAp=23 --mcs=3 --udp=1 --distance=10 --frequency=5 --channelWidth=80 --numTxSpatialStreams=4 --numRxSpatialStreams=4 --numAntennas=4 --speed=0 --powerMode=0 --guardInterval=800"</v>
      </c>
    </row>
    <row r="5" spans="1:23" ht="13" x14ac:dyDescent="0.15">
      <c r="A5" s="30">
        <f>A4</f>
        <v>2</v>
      </c>
      <c r="B5" s="1"/>
      <c r="C5" s="1"/>
      <c r="D5" s="1" t="str">
        <f>CONCATENATE("expid_",A5,"_run__",E5)</f>
        <v>expid_2_run__2</v>
      </c>
      <c r="E5" s="1">
        <v>2</v>
      </c>
      <c r="F5" s="1">
        <v>10</v>
      </c>
      <c r="G5" s="1">
        <v>0</v>
      </c>
      <c r="H5" s="1">
        <v>9</v>
      </c>
      <c r="I5" s="1">
        <v>5</v>
      </c>
      <c r="J5" s="1">
        <v>18</v>
      </c>
      <c r="K5" s="1">
        <v>23</v>
      </c>
      <c r="L5" s="1">
        <v>3</v>
      </c>
      <c r="M5" s="1">
        <v>1</v>
      </c>
      <c r="N5" s="1">
        <v>10</v>
      </c>
      <c r="O5" s="1">
        <v>5</v>
      </c>
      <c r="P5" s="1">
        <v>80</v>
      </c>
      <c r="Q5" s="1">
        <v>4</v>
      </c>
      <c r="R5" s="1">
        <v>4</v>
      </c>
      <c r="S5" s="1">
        <v>4</v>
      </c>
      <c r="T5" s="1">
        <v>0</v>
      </c>
      <c r="U5" s="1">
        <v>0</v>
      </c>
      <c r="V5" s="1">
        <v>800</v>
      </c>
      <c r="W5" s="6" t="str">
        <f>CONCATENATE("./waf --run ""MCS ", $D$1,"=", D5, " ", $E$1, "=", E5, " ",$F$1,"=",F5, " ", $G$1,"=",G5, " ", $H$1,"=",H5, " ", $I$1, "=", I5, " ", $J$1,"=",J5, " ", $K$1,"=", K5,  " ",  $L$1, "=", L5, " ", $M$1, "=",M5, " ", $N$1, "=", N5, " ", $O$1,"=",O5, " ", $P$1,"=",P5, " ",$Q$1,"=",Q5," ",$R$1,"=",R5," ",$S$1, "=",S5, " ", $T$1,"=",T5, " ", $U$1,"=",U5, " ", $V$1,"=",V5, """")</f>
        <v>./waf --run "MCS --dir=expid_2_run__2 --run=2 --duration=10 --technology=0 --numAp=9 --numSta=5 --powSta=18 --powAp=23 --mcs=3 --udp=1 --distance=10 --frequency=5 --channelWidth=80 --numTxSpatialStreams=4 --numRxSpatialStreams=4 --numAntennas=4 --speed=0 --powerMode=0 --guardInterval=800"</v>
      </c>
    </row>
    <row r="6" spans="1:23" ht="13" x14ac:dyDescent="0.15">
      <c r="A6" s="30">
        <f>A5+1</f>
        <v>3</v>
      </c>
      <c r="B6" s="1"/>
      <c r="C6" s="1"/>
      <c r="D6" s="1" t="str">
        <f>CONCATENATE("expid_",A6,"_run__",E6)</f>
        <v>expid_3_run__1</v>
      </c>
      <c r="E6" s="1">
        <v>1</v>
      </c>
      <c r="F6" s="1">
        <v>10</v>
      </c>
      <c r="G6" s="1">
        <v>0</v>
      </c>
      <c r="H6" s="1">
        <v>9</v>
      </c>
      <c r="I6" s="1">
        <v>5</v>
      </c>
      <c r="J6" s="1">
        <v>18</v>
      </c>
      <c r="K6" s="1">
        <v>23</v>
      </c>
      <c r="L6" s="1">
        <v>3</v>
      </c>
      <c r="M6" s="1">
        <v>1</v>
      </c>
      <c r="N6" s="1">
        <v>10</v>
      </c>
      <c r="O6" s="1">
        <v>5</v>
      </c>
      <c r="P6" s="1">
        <v>160</v>
      </c>
      <c r="Q6" s="1">
        <v>4</v>
      </c>
      <c r="R6" s="1">
        <v>4</v>
      </c>
      <c r="S6" s="1">
        <v>4</v>
      </c>
      <c r="T6" s="1">
        <v>0</v>
      </c>
      <c r="U6" s="1">
        <v>0</v>
      </c>
      <c r="V6" s="1">
        <v>800</v>
      </c>
      <c r="W6" s="6" t="str">
        <f>CONCATENATE("./waf --run ""MCS ", $D$1,"=", D6, " ", $E$1, "=", E6, " ",$F$1,"=",F6, " ", $G$1,"=",G6, " ", $H$1,"=",H6, " ", $I$1, "=", I6, " ", $J$1,"=",J6, " ", $K$1,"=", K6,  " ",  $L$1, "=", L6, " ", $M$1, "=",M6, " ", $N$1, "=", N6, " ", $O$1,"=",O6, " ", $P$1,"=",P6, " ",$Q$1,"=",Q6," ",$R$1,"=",R6," ",$S$1, "=",S6, " ", $T$1,"=",T6, " ", $U$1,"=",U6, " ", $V$1,"=",V6, """")</f>
        <v>./waf --run "MCS --dir=expid_3_run__1 --run=1 --duration=10 --technology=0 --numAp=9 --numSta=5 --powSta=18 --powAp=23 --mcs=3 --udp=1 --distance=10 --frequency=5 --channelWidth=160 --numTxSpatialStreams=4 --numRxSpatialStreams=4 --numAntennas=4 --speed=0 --powerMode=0 --guardInterval=800"</v>
      </c>
    </row>
    <row r="7" spans="1:23" ht="13" x14ac:dyDescent="0.15">
      <c r="A7" s="30">
        <f>A6</f>
        <v>3</v>
      </c>
      <c r="B7" s="1"/>
      <c r="C7" s="1"/>
      <c r="D7" s="1" t="str">
        <f>CONCATENATE("expid_",A7,"_run__",E7)</f>
        <v>expid_3_run__2</v>
      </c>
      <c r="E7" s="1">
        <v>2</v>
      </c>
      <c r="F7" s="1">
        <v>10</v>
      </c>
      <c r="G7" s="1">
        <v>0</v>
      </c>
      <c r="H7" s="1">
        <v>9</v>
      </c>
      <c r="I7" s="1">
        <v>5</v>
      </c>
      <c r="J7" s="1">
        <v>18</v>
      </c>
      <c r="K7" s="1">
        <v>23</v>
      </c>
      <c r="L7" s="1">
        <v>3</v>
      </c>
      <c r="M7" s="1">
        <v>1</v>
      </c>
      <c r="N7" s="1">
        <v>10</v>
      </c>
      <c r="O7" s="1">
        <v>5</v>
      </c>
      <c r="P7" s="1">
        <v>160</v>
      </c>
      <c r="Q7" s="1">
        <v>4</v>
      </c>
      <c r="R7" s="1">
        <v>4</v>
      </c>
      <c r="S7" s="1">
        <v>4</v>
      </c>
      <c r="T7" s="1">
        <v>0</v>
      </c>
      <c r="U7" s="1">
        <v>0</v>
      </c>
      <c r="V7" s="1">
        <v>800</v>
      </c>
      <c r="W7" s="6" t="str">
        <f>CONCATENATE("./waf --run ""MCS ", $D$1,"=", D7, " ", $E$1, "=", E7, " ",$F$1,"=",F7, " ", $G$1,"=",G7, " ", $H$1,"=",H7, " ", $I$1, "=", I7, " ", $J$1,"=",J7, " ", $K$1,"=", K7,  " ",  $L$1, "=", L7, " ", $M$1, "=",M7, " ", $N$1, "=", N7, " ", $O$1,"=",O7, " ", $P$1,"=",P7, " ",$Q$1,"=",Q7," ",$R$1,"=",R7," ",$S$1, "=",S7, " ", $T$1,"=",T7, " ", $U$1,"=",U7, " ", $V$1,"=",V7, """")</f>
        <v>./waf --run "MCS --dir=expid_3_run__2 --run=2 --duration=10 --technology=0 --numAp=9 --numSta=5 --powSta=18 --powAp=23 --mcs=3 --udp=1 --distance=10 --frequency=5 --channelWidth=160 --numTxSpatialStreams=4 --numRxSpatialStreams=4 --numAntennas=4 --speed=0 --powerMode=0 --guardInterval=800"</v>
      </c>
    </row>
    <row r="8" spans="1:23" ht="13" x14ac:dyDescent="0.15">
      <c r="A8" s="30">
        <f>A7+1</f>
        <v>4</v>
      </c>
      <c r="B8" s="1" t="s">
        <v>246</v>
      </c>
      <c r="C8" s="1" t="s">
        <v>247</v>
      </c>
      <c r="D8" s="1" t="str">
        <f>CONCATENATE("expid_",A8,"_run__",E8)</f>
        <v>expid_4_run__1</v>
      </c>
      <c r="E8" s="1">
        <v>1</v>
      </c>
      <c r="F8" s="1">
        <v>10</v>
      </c>
      <c r="G8" s="1">
        <v>0</v>
      </c>
      <c r="H8" s="1">
        <v>9</v>
      </c>
      <c r="I8" s="1">
        <v>5</v>
      </c>
      <c r="J8" s="1">
        <v>18</v>
      </c>
      <c r="K8" s="1">
        <v>23</v>
      </c>
      <c r="L8" s="1">
        <v>5</v>
      </c>
      <c r="M8" s="1">
        <v>1</v>
      </c>
      <c r="N8" s="1">
        <v>10</v>
      </c>
      <c r="O8" s="1">
        <v>5</v>
      </c>
      <c r="P8" s="1">
        <v>20</v>
      </c>
      <c r="Q8" s="1">
        <v>4</v>
      </c>
      <c r="R8" s="1">
        <v>4</v>
      </c>
      <c r="S8" s="1">
        <v>4</v>
      </c>
      <c r="T8" s="1">
        <v>0</v>
      </c>
      <c r="U8" s="1">
        <v>0</v>
      </c>
      <c r="V8" s="1">
        <v>800</v>
      </c>
      <c r="W8" s="6" t="str">
        <f>CONCATENATE("./waf --run ""MCS ", $D$1,"=", D8, " ", $E$1, "=", E8, " ",$F$1,"=",F8, " ", $G$1,"=",G8, " ", $H$1,"=",H8, " ", $I$1, "=", I8, " ", $J$1,"=",J8, " ", $K$1,"=", K8,  " ",  $L$1, "=", L8, " ", $M$1, "=",M8, " ", $N$1, "=", N8, " ", $O$1,"=",O8, " ", $P$1,"=",P8, " ",$Q$1,"=",Q8," ",$R$1,"=",R8," ",$S$1, "=",S8, " ", $T$1,"=",T8, " ", $U$1,"=",U8, " ", $V$1,"=",V8, """")</f>
        <v>./waf --run "MCS --dir=expid_4_run__1 --run=1 --duration=10 --technology=0 --numAp=9 --numSta=5 --powSta=18 --powAp=23 --mcs=5 --udp=1 --distance=10 --frequency=5 --channelWidth=20 --numTxSpatialStreams=4 --numRxSpatialStreams=4 --numAntennas=4 --speed=0 --powerMode=0 --guardInterval=800"</v>
      </c>
    </row>
    <row r="9" spans="1:23" ht="13" x14ac:dyDescent="0.15">
      <c r="A9" s="30">
        <f>A8</f>
        <v>4</v>
      </c>
      <c r="B9" s="1"/>
      <c r="C9" s="1"/>
      <c r="D9" s="1" t="str">
        <f>CONCATENATE("expid_",A9,"_run__",E9)</f>
        <v>expid_4_run__2</v>
      </c>
      <c r="E9" s="1">
        <v>2</v>
      </c>
      <c r="F9" s="1">
        <v>10</v>
      </c>
      <c r="G9" s="1">
        <v>0</v>
      </c>
      <c r="H9" s="1">
        <v>9</v>
      </c>
      <c r="I9" s="1">
        <v>5</v>
      </c>
      <c r="J9" s="1">
        <v>18</v>
      </c>
      <c r="K9" s="1">
        <v>23</v>
      </c>
      <c r="L9" s="1">
        <v>5</v>
      </c>
      <c r="M9" s="1">
        <v>1</v>
      </c>
      <c r="N9" s="1">
        <v>10</v>
      </c>
      <c r="O9" s="1">
        <v>5</v>
      </c>
      <c r="P9" s="1">
        <v>20</v>
      </c>
      <c r="Q9" s="1">
        <v>4</v>
      </c>
      <c r="R9" s="1">
        <v>4</v>
      </c>
      <c r="S9" s="1">
        <v>4</v>
      </c>
      <c r="T9" s="1">
        <v>0</v>
      </c>
      <c r="U9" s="1">
        <v>0</v>
      </c>
      <c r="V9" s="1">
        <v>800</v>
      </c>
      <c r="W9" s="6" t="str">
        <f>CONCATENATE("./waf --run ""MCS ", $D$1,"=", D9, " ", $E$1, "=", E9, " ",$F$1,"=",F9, " ", $G$1,"=",G9, " ", $H$1,"=",H9, " ", $I$1, "=", I9, " ", $J$1,"=",J9, " ", $K$1,"=", K9,  " ",  $L$1, "=", L9, " ", $M$1, "=",M9, " ", $N$1, "=", N9, " ", $O$1,"=",O9, " ", $P$1,"=",P9, " ",$Q$1,"=",Q9," ",$R$1,"=",R9," ",$S$1, "=",S9, " ", $T$1,"=",T9, " ", $U$1,"=",U9, " ", $V$1,"=",V9, """")</f>
        <v>./waf --run "MCS --dir=expid_4_run__2 --run=2 --duration=10 --technology=0 --numAp=9 --numSta=5 --powSta=18 --powAp=23 --mcs=5 --udp=1 --distance=10 --frequency=5 --channelWidth=20 --numTxSpatialStreams=4 --numRxSpatialStreams=4 --numAntennas=4 --speed=0 --powerMode=0 --guardInterval=800"</v>
      </c>
    </row>
    <row r="10" spans="1:23" ht="13" x14ac:dyDescent="0.15">
      <c r="A10" s="30">
        <f>A9+1</f>
        <v>5</v>
      </c>
      <c r="B10" s="1"/>
      <c r="C10" s="1"/>
      <c r="D10" s="1" t="str">
        <f>CONCATENATE("expid_",A10,"_run__",E10)</f>
        <v>expid_5_run__1</v>
      </c>
      <c r="E10" s="1">
        <v>1</v>
      </c>
      <c r="F10" s="1">
        <v>10</v>
      </c>
      <c r="G10" s="1">
        <v>0</v>
      </c>
      <c r="H10" s="1">
        <v>9</v>
      </c>
      <c r="I10" s="1">
        <v>5</v>
      </c>
      <c r="J10" s="1">
        <v>18</v>
      </c>
      <c r="K10" s="1">
        <v>23</v>
      </c>
      <c r="L10" s="1">
        <v>5</v>
      </c>
      <c r="M10" s="1">
        <v>1</v>
      </c>
      <c r="N10" s="1">
        <v>10</v>
      </c>
      <c r="O10" s="1">
        <v>5</v>
      </c>
      <c r="P10" s="1">
        <v>80</v>
      </c>
      <c r="Q10" s="1">
        <v>4</v>
      </c>
      <c r="R10" s="1">
        <v>4</v>
      </c>
      <c r="S10" s="1">
        <v>4</v>
      </c>
      <c r="T10" s="1">
        <v>0</v>
      </c>
      <c r="U10" s="1">
        <v>0</v>
      </c>
      <c r="V10" s="1">
        <v>800</v>
      </c>
      <c r="W10" s="6" t="str">
        <f>CONCATENATE("./waf --run ""MCS ", $D$1,"=", D10, " ", $E$1, "=", E10, " ",$F$1,"=",F10, " ", $G$1,"=",G10, " ", $H$1,"=",H10, " ", $I$1, "=", I10, " ", $J$1,"=",J10, " ", $K$1,"=", K10,  " ",  $L$1, "=", L10, " ", $M$1, "=",M10, " ", $N$1, "=", N10, " ", $O$1,"=",O10, " ", $P$1,"=",P10, " ",$Q$1,"=",Q10," ",$R$1,"=",R10," ",$S$1, "=",S10, " ", $T$1,"=",T10, " ", $U$1,"=",U10, " ", $V$1,"=",V10, """")</f>
        <v>./waf --run "MCS --dir=expid_5_run__1 --run=1 --duration=10 --technology=0 --numAp=9 --numSta=5 --powSta=18 --powAp=23 --mcs=5 --udp=1 --distance=10 --frequency=5 --channelWidth=80 --numTxSpatialStreams=4 --numRxSpatialStreams=4 --numAntennas=4 --speed=0 --powerMode=0 --guardInterval=800"</v>
      </c>
    </row>
    <row r="11" spans="1:23" ht="13" x14ac:dyDescent="0.15">
      <c r="A11" s="30">
        <f>A10</f>
        <v>5</v>
      </c>
      <c r="B11" s="1"/>
      <c r="C11" s="1"/>
      <c r="D11" s="1" t="str">
        <f>CONCATENATE("expid_",A11,"_run__",E11)</f>
        <v>expid_5_run__2</v>
      </c>
      <c r="E11" s="1">
        <v>2</v>
      </c>
      <c r="F11" s="1">
        <v>10</v>
      </c>
      <c r="G11" s="1">
        <v>0</v>
      </c>
      <c r="H11" s="1">
        <v>9</v>
      </c>
      <c r="I11" s="1">
        <v>5</v>
      </c>
      <c r="J11" s="1">
        <v>18</v>
      </c>
      <c r="K11" s="1">
        <v>23</v>
      </c>
      <c r="L11" s="1">
        <v>5</v>
      </c>
      <c r="M11" s="1">
        <v>1</v>
      </c>
      <c r="N11" s="1">
        <v>10</v>
      </c>
      <c r="O11" s="1">
        <v>5</v>
      </c>
      <c r="P11" s="1">
        <v>80</v>
      </c>
      <c r="Q11" s="1">
        <v>4</v>
      </c>
      <c r="R11" s="1">
        <v>4</v>
      </c>
      <c r="S11" s="1">
        <v>4</v>
      </c>
      <c r="T11" s="1">
        <v>0</v>
      </c>
      <c r="U11" s="1">
        <v>0</v>
      </c>
      <c r="V11" s="1">
        <v>800</v>
      </c>
      <c r="W11" s="6" t="str">
        <f>CONCATENATE("./waf --run ""MCS ", $D$1,"=", D11, " ", $E$1, "=", E11, " ",$F$1,"=",F11, " ", $G$1,"=",G11, " ", $H$1,"=",H11, " ", $I$1, "=", I11, " ", $J$1,"=",J11, " ", $K$1,"=", K11,  " ",  $L$1, "=", L11, " ", $M$1, "=",M11, " ", $N$1, "=", N11, " ", $O$1,"=",O11, " ", $P$1,"=",P11, " ",$Q$1,"=",Q11," ",$R$1,"=",R11," ",$S$1, "=",S11, " ", $T$1,"=",T11, " ", $U$1,"=",U11, " ", $V$1,"=",V11, """")</f>
        <v>./waf --run "MCS --dir=expid_5_run__2 --run=2 --duration=10 --technology=0 --numAp=9 --numSta=5 --powSta=18 --powAp=23 --mcs=5 --udp=1 --distance=10 --frequency=5 --channelWidth=80 --numTxSpatialStreams=4 --numRxSpatialStreams=4 --numAntennas=4 --speed=0 --powerMode=0 --guardInterval=800"</v>
      </c>
    </row>
    <row r="12" spans="1:23" ht="13" x14ac:dyDescent="0.15">
      <c r="A12" s="30">
        <f>A11+1</f>
        <v>6</v>
      </c>
      <c r="B12" s="1"/>
      <c r="C12" s="1"/>
      <c r="D12" s="1" t="str">
        <f>CONCATENATE("expid_",A12,"_run__",E12)</f>
        <v>expid_6_run__1</v>
      </c>
      <c r="E12" s="1">
        <v>1</v>
      </c>
      <c r="F12" s="1">
        <v>10</v>
      </c>
      <c r="G12" s="1">
        <v>0</v>
      </c>
      <c r="H12" s="1">
        <v>9</v>
      </c>
      <c r="I12" s="1">
        <v>5</v>
      </c>
      <c r="J12" s="1">
        <v>18</v>
      </c>
      <c r="K12" s="1">
        <v>23</v>
      </c>
      <c r="L12" s="1">
        <v>5</v>
      </c>
      <c r="M12" s="1">
        <v>1</v>
      </c>
      <c r="N12" s="1">
        <v>10</v>
      </c>
      <c r="O12" s="1">
        <v>5</v>
      </c>
      <c r="P12" s="1">
        <v>160</v>
      </c>
      <c r="Q12" s="1">
        <v>4</v>
      </c>
      <c r="R12" s="1">
        <v>4</v>
      </c>
      <c r="S12" s="1">
        <v>4</v>
      </c>
      <c r="T12" s="1">
        <v>0</v>
      </c>
      <c r="U12" s="1">
        <v>0</v>
      </c>
      <c r="V12" s="1">
        <v>800</v>
      </c>
      <c r="W12" s="6" t="str">
        <f>CONCATENATE("./waf --run ""MCS ", $D$1,"=", D12, " ", $E$1, "=", E12, " ",$F$1,"=",F12, " ", $G$1,"=",G12, " ", $H$1,"=",H12, " ", $I$1, "=", I12, " ", $J$1,"=",J12, " ", $K$1,"=", K12,  " ",  $L$1, "=", L12, " ", $M$1, "=",M12, " ", $N$1, "=", N12, " ", $O$1,"=",O12, " ", $P$1,"=",P12, " ",$Q$1,"=",Q12," ",$R$1,"=",R12," ",$S$1, "=",S12, " ", $T$1,"=",T12, " ", $U$1,"=",U12, " ", $V$1,"=",V12, """")</f>
        <v>./waf --run "MCS --dir=expid_6_run__1 --run=1 --duration=10 --technology=0 --numAp=9 --numSta=5 --powSta=18 --powAp=23 --mcs=5 --udp=1 --distance=10 --frequency=5 --channelWidth=160 --numTxSpatialStreams=4 --numRxSpatialStreams=4 --numAntennas=4 --speed=0 --powerMode=0 --guardInterval=800"</v>
      </c>
    </row>
    <row r="13" spans="1:23" ht="13" x14ac:dyDescent="0.15">
      <c r="A13" s="30">
        <f>A12</f>
        <v>6</v>
      </c>
      <c r="B13" s="1"/>
      <c r="C13" s="1"/>
      <c r="D13" s="1" t="str">
        <f>CONCATENATE("expid_",A13,"_run__",E13)</f>
        <v>expid_6_run__2</v>
      </c>
      <c r="E13" s="1">
        <v>2</v>
      </c>
      <c r="F13" s="1">
        <v>10</v>
      </c>
      <c r="G13" s="1">
        <v>0</v>
      </c>
      <c r="H13" s="1">
        <v>9</v>
      </c>
      <c r="I13" s="1">
        <v>5</v>
      </c>
      <c r="J13" s="1">
        <v>18</v>
      </c>
      <c r="K13" s="1">
        <v>23</v>
      </c>
      <c r="L13" s="1">
        <v>5</v>
      </c>
      <c r="M13" s="1">
        <v>1</v>
      </c>
      <c r="N13" s="1">
        <v>10</v>
      </c>
      <c r="O13" s="1">
        <v>5</v>
      </c>
      <c r="P13" s="1">
        <v>160</v>
      </c>
      <c r="Q13" s="1">
        <v>4</v>
      </c>
      <c r="R13" s="1">
        <v>4</v>
      </c>
      <c r="S13" s="1">
        <v>4</v>
      </c>
      <c r="T13" s="1">
        <v>0</v>
      </c>
      <c r="U13" s="1">
        <v>0</v>
      </c>
      <c r="V13" s="1">
        <v>800</v>
      </c>
      <c r="W13" s="6" t="str">
        <f>CONCATENATE("./waf --run ""MCS ", $D$1,"=", D13, " ", $E$1, "=", E13, " ",$F$1,"=",F13, " ", $G$1,"=",G13, " ", $H$1,"=",H13, " ", $I$1, "=", I13, " ", $J$1,"=",J13, " ", $K$1,"=", K13,  " ",  $L$1, "=", L13, " ", $M$1, "=",M13, " ", $N$1, "=", N13, " ", $O$1,"=",O13, " ", $P$1,"=",P13, " ",$Q$1,"=",Q13," ",$R$1,"=",R13," ",$S$1, "=",S13, " ", $T$1,"=",T13, " ", $U$1,"=",U13, " ", $V$1,"=",V13, """")</f>
        <v>./waf --run "MCS --dir=expid_6_run__2 --run=2 --duration=10 --technology=0 --numAp=9 --numSta=5 --powSta=18 --powAp=23 --mcs=5 --udp=1 --distance=10 --frequency=5 --channelWidth=160 --numTxSpatialStreams=4 --numRxSpatialStreams=4 --numAntennas=4 --speed=0 --powerMode=0 --guardInterval=800"</v>
      </c>
    </row>
    <row r="14" spans="1:23" ht="13" x14ac:dyDescent="0.15">
      <c r="A14" s="30">
        <f>A13+1</f>
        <v>7</v>
      </c>
      <c r="B14" s="1"/>
      <c r="C14" s="1" t="s">
        <v>245</v>
      </c>
      <c r="D14" s="1" t="str">
        <f>CONCATENATE("expid_",A14,"_run__",E14)</f>
        <v>expid_7_run__1</v>
      </c>
      <c r="E14" s="1">
        <v>1</v>
      </c>
      <c r="F14" s="1">
        <v>10</v>
      </c>
      <c r="G14" s="1">
        <v>0</v>
      </c>
      <c r="H14" s="1">
        <v>9</v>
      </c>
      <c r="I14" s="1">
        <v>5</v>
      </c>
      <c r="J14" s="1">
        <v>18</v>
      </c>
      <c r="K14" s="1">
        <v>23</v>
      </c>
      <c r="L14" s="1">
        <v>8</v>
      </c>
      <c r="M14" s="1">
        <v>1</v>
      </c>
      <c r="N14" s="1">
        <v>10</v>
      </c>
      <c r="O14" s="1">
        <v>5</v>
      </c>
      <c r="P14" s="1">
        <v>20</v>
      </c>
      <c r="Q14" s="1">
        <v>4</v>
      </c>
      <c r="R14" s="1">
        <v>4</v>
      </c>
      <c r="S14" s="1">
        <v>4</v>
      </c>
      <c r="T14" s="1">
        <v>0</v>
      </c>
      <c r="U14" s="1">
        <v>0</v>
      </c>
      <c r="V14" s="1">
        <v>800</v>
      </c>
      <c r="W14" s="6" t="str">
        <f>CONCATENATE("./waf --run ""MCS ", $D$1,"=", D14, " ", $E$1, "=", E14, " ",$F$1,"=",F14, " ", $G$1,"=",G14, " ", $H$1,"=",H14, " ", $I$1, "=", I14, " ", $J$1,"=",J14, " ", $K$1,"=", K14,  " ",  $L$1, "=", L14, " ", $M$1, "=",M14, " ", $N$1, "=", N14, " ", $O$1,"=",O14, " ", $P$1,"=",P14, " ",$Q$1,"=",Q14," ",$R$1,"=",R14," ",$S$1, "=",S14, " ", $T$1,"=",T14, " ", $U$1,"=",U14, " ", $V$1,"=",V14, """")</f>
        <v>./waf --run "MCS --dir=expid_7_run__1 --run=1 --duration=10 --technology=0 --numAp=9 --numSta=5 --powSta=18 --powAp=23 --mcs=8 --udp=1 --distance=10 --frequency=5 --channelWidth=20 --numTxSpatialStreams=4 --numRxSpatialStreams=4 --numAntennas=4 --speed=0 --powerMode=0 --guardInterval=800"</v>
      </c>
    </row>
    <row r="15" spans="1:23" ht="13" x14ac:dyDescent="0.15">
      <c r="A15" s="30">
        <f>A14</f>
        <v>7</v>
      </c>
      <c r="B15" s="1"/>
      <c r="C15" s="1"/>
      <c r="D15" s="1" t="str">
        <f>CONCATENATE("expid_",A15,"_run__",E15)</f>
        <v>expid_7_run__2</v>
      </c>
      <c r="E15" s="1">
        <v>2</v>
      </c>
      <c r="F15" s="1">
        <v>10</v>
      </c>
      <c r="G15" s="1">
        <v>0</v>
      </c>
      <c r="H15" s="1">
        <v>9</v>
      </c>
      <c r="I15" s="1">
        <v>5</v>
      </c>
      <c r="J15" s="1">
        <v>18</v>
      </c>
      <c r="K15" s="1">
        <v>23</v>
      </c>
      <c r="L15" s="1">
        <v>8</v>
      </c>
      <c r="M15" s="1">
        <v>1</v>
      </c>
      <c r="N15" s="1">
        <v>10</v>
      </c>
      <c r="O15" s="1">
        <v>5</v>
      </c>
      <c r="P15" s="1">
        <v>20</v>
      </c>
      <c r="Q15" s="1">
        <v>4</v>
      </c>
      <c r="R15" s="1">
        <v>4</v>
      </c>
      <c r="S15" s="1">
        <v>4</v>
      </c>
      <c r="T15" s="1">
        <v>0</v>
      </c>
      <c r="U15" s="1">
        <v>0</v>
      </c>
      <c r="V15" s="1">
        <v>800</v>
      </c>
      <c r="W15" s="6" t="str">
        <f>CONCATENATE("./waf --run ""MCS ", $D$1,"=", D15, " ", $E$1, "=", E15, " ",$F$1,"=",F15, " ", $G$1,"=",G15, " ", $H$1,"=",H15, " ", $I$1, "=", I15, " ", $J$1,"=",J15, " ", $K$1,"=", K15,  " ",  $L$1, "=", L15, " ", $M$1, "=",M15, " ", $N$1, "=", N15, " ", $O$1,"=",O15, " ", $P$1,"=",P15, " ",$Q$1,"=",Q15," ",$R$1,"=",R15," ",$S$1, "=",S15, " ", $T$1,"=",T15, " ", $U$1,"=",U15, " ", $V$1,"=",V15, """")</f>
        <v>./waf --run "MCS --dir=expid_7_run__2 --run=2 --duration=10 --technology=0 --numAp=9 --numSta=5 --powSta=18 --powAp=23 --mcs=8 --udp=1 --distance=10 --frequency=5 --channelWidth=20 --numTxSpatialStreams=4 --numRxSpatialStreams=4 --numAntennas=4 --speed=0 --powerMode=0 --guardInterval=800"</v>
      </c>
    </row>
    <row r="16" spans="1:23" ht="13" x14ac:dyDescent="0.15">
      <c r="A16" s="30">
        <f>A15+1</f>
        <v>8</v>
      </c>
      <c r="B16" s="1"/>
      <c r="C16" s="1"/>
      <c r="D16" s="1" t="str">
        <f>CONCATENATE("expid_",A16,"_run__",E16)</f>
        <v>expid_8_run__1</v>
      </c>
      <c r="E16" s="1">
        <v>1</v>
      </c>
      <c r="F16" s="1">
        <v>10</v>
      </c>
      <c r="G16" s="1">
        <v>0</v>
      </c>
      <c r="H16" s="1">
        <v>9</v>
      </c>
      <c r="I16" s="1">
        <v>5</v>
      </c>
      <c r="J16" s="1">
        <v>18</v>
      </c>
      <c r="K16" s="1">
        <v>23</v>
      </c>
      <c r="L16" s="1">
        <v>8</v>
      </c>
      <c r="M16" s="1">
        <v>1</v>
      </c>
      <c r="N16" s="1">
        <v>10</v>
      </c>
      <c r="O16" s="1">
        <v>5</v>
      </c>
      <c r="P16" s="1">
        <v>80</v>
      </c>
      <c r="Q16" s="1">
        <v>4</v>
      </c>
      <c r="R16" s="1">
        <v>4</v>
      </c>
      <c r="S16" s="1">
        <v>4</v>
      </c>
      <c r="T16" s="1">
        <v>0</v>
      </c>
      <c r="U16" s="1">
        <v>0</v>
      </c>
      <c r="V16" s="1">
        <v>800</v>
      </c>
      <c r="W16" s="6" t="str">
        <f>CONCATENATE("./waf --run ""MCS ", $D$1,"=", D16, " ", $E$1, "=", E16, " ",$F$1,"=",F16, " ", $G$1,"=",G16, " ", $H$1,"=",H16, " ", $I$1, "=", I16, " ", $J$1,"=",J16, " ", $K$1,"=", K16,  " ",  $L$1, "=", L16, " ", $M$1, "=",M16, " ", $N$1, "=", N16, " ", $O$1,"=",O16, " ", $P$1,"=",P16, " ",$Q$1,"=",Q16," ",$R$1,"=",R16," ",$S$1, "=",S16, " ", $T$1,"=",T16, " ", $U$1,"=",U16, " ", $V$1,"=",V16, """")</f>
        <v>./waf --run "MCS --dir=expid_8_run__1 --run=1 --duration=10 --technology=0 --numAp=9 --numSta=5 --powSta=18 --powAp=23 --mcs=8 --udp=1 --distance=10 --frequency=5 --channelWidth=80 --numTxSpatialStreams=4 --numRxSpatialStreams=4 --numAntennas=4 --speed=0 --powerMode=0 --guardInterval=800"</v>
      </c>
    </row>
    <row r="17" spans="1:23" ht="13" x14ac:dyDescent="0.15">
      <c r="A17" s="30">
        <f>A16</f>
        <v>8</v>
      </c>
      <c r="B17" s="1"/>
      <c r="C17" s="1"/>
      <c r="D17" s="1" t="str">
        <f>CONCATENATE("expid_",A17,"_run__",E17)</f>
        <v>expid_8_run__2</v>
      </c>
      <c r="E17" s="1">
        <v>2</v>
      </c>
      <c r="F17" s="1">
        <v>10</v>
      </c>
      <c r="G17" s="1">
        <v>0</v>
      </c>
      <c r="H17" s="1">
        <v>9</v>
      </c>
      <c r="I17" s="1">
        <v>5</v>
      </c>
      <c r="J17" s="1">
        <v>18</v>
      </c>
      <c r="K17" s="1">
        <v>23</v>
      </c>
      <c r="L17" s="1">
        <v>8</v>
      </c>
      <c r="M17" s="1">
        <v>1</v>
      </c>
      <c r="N17" s="1">
        <v>10</v>
      </c>
      <c r="O17" s="1">
        <v>5</v>
      </c>
      <c r="P17" s="1">
        <v>80</v>
      </c>
      <c r="Q17" s="1">
        <v>4</v>
      </c>
      <c r="R17" s="1">
        <v>4</v>
      </c>
      <c r="S17" s="1">
        <v>4</v>
      </c>
      <c r="T17" s="1">
        <v>0</v>
      </c>
      <c r="U17" s="1">
        <v>0</v>
      </c>
      <c r="V17" s="1">
        <v>800</v>
      </c>
      <c r="W17" s="6" t="str">
        <f>CONCATENATE("./waf --run ""MCS ", $D$1,"=", D17, " ", $E$1, "=", E17, " ",$F$1,"=",F17, " ", $G$1,"=",G17, " ", $H$1,"=",H17, " ", $I$1, "=", I17, " ", $J$1,"=",J17, " ", $K$1,"=", K17,  " ",  $L$1, "=", L17, " ", $M$1, "=",M17, " ", $N$1, "=", N17, " ", $O$1,"=",O17, " ", $P$1,"=",P17, " ",$Q$1,"=",Q17," ",$R$1,"=",R17," ",$S$1, "=",S17, " ", $T$1,"=",T17, " ", $U$1,"=",U17, " ", $V$1,"=",V17, """")</f>
        <v>./waf --run "MCS --dir=expid_8_run__2 --run=2 --duration=10 --technology=0 --numAp=9 --numSta=5 --powSta=18 --powAp=23 --mcs=8 --udp=1 --distance=10 --frequency=5 --channelWidth=80 --numTxSpatialStreams=4 --numRxSpatialStreams=4 --numAntennas=4 --speed=0 --powerMode=0 --guardInterval=800"</v>
      </c>
    </row>
    <row r="18" spans="1:23" ht="13" x14ac:dyDescent="0.15">
      <c r="A18" s="30">
        <f>A17+1</f>
        <v>9</v>
      </c>
      <c r="B18" s="1"/>
      <c r="C18" s="1"/>
      <c r="D18" s="1" t="str">
        <f>CONCATENATE("expid_",A18,"_run__",E18)</f>
        <v>expid_9_run__1</v>
      </c>
      <c r="E18" s="1">
        <v>1</v>
      </c>
      <c r="F18" s="1">
        <v>10</v>
      </c>
      <c r="G18" s="1">
        <v>0</v>
      </c>
      <c r="H18" s="1">
        <v>9</v>
      </c>
      <c r="I18" s="1">
        <v>5</v>
      </c>
      <c r="J18" s="1">
        <v>18</v>
      </c>
      <c r="K18" s="1">
        <v>23</v>
      </c>
      <c r="L18" s="1">
        <v>8</v>
      </c>
      <c r="M18" s="1">
        <v>1</v>
      </c>
      <c r="N18" s="1">
        <v>10</v>
      </c>
      <c r="O18" s="1">
        <v>5</v>
      </c>
      <c r="P18" s="1">
        <v>160</v>
      </c>
      <c r="Q18" s="1">
        <v>4</v>
      </c>
      <c r="R18" s="1">
        <v>4</v>
      </c>
      <c r="S18" s="1">
        <v>4</v>
      </c>
      <c r="T18" s="1">
        <v>0</v>
      </c>
      <c r="U18" s="1">
        <v>0</v>
      </c>
      <c r="V18" s="1">
        <v>800</v>
      </c>
      <c r="W18" s="6" t="str">
        <f>CONCATENATE("./waf --run ""MCS ", $D$1,"=", D18, " ", $E$1, "=", E18, " ",$F$1,"=",F18, " ", $G$1,"=",G18, " ", $H$1,"=",H18, " ", $I$1, "=", I18, " ", $J$1,"=",J18, " ", $K$1,"=", K18,  " ",  $L$1, "=", L18, " ", $M$1, "=",M18, " ", $N$1, "=", N18, " ", $O$1,"=",O18, " ", $P$1,"=",P18, " ",$Q$1,"=",Q18," ",$R$1,"=",R18," ",$S$1, "=",S18, " ", $T$1,"=",T18, " ", $U$1,"=",U18, " ", $V$1,"=",V18, """")</f>
        <v>./waf --run "MCS --dir=expid_9_run__1 --run=1 --duration=10 --technology=0 --numAp=9 --numSta=5 --powSta=18 --powAp=23 --mcs=8 --udp=1 --distance=10 --frequency=5 --channelWidth=160 --numTxSpatialStreams=4 --numRxSpatialStreams=4 --numAntennas=4 --speed=0 --powerMode=0 --guardInterval=800"</v>
      </c>
    </row>
    <row r="19" spans="1:23" ht="13" x14ac:dyDescent="0.15">
      <c r="A19" s="30">
        <f>A18</f>
        <v>9</v>
      </c>
      <c r="B19" s="1"/>
      <c r="C19" s="1"/>
      <c r="D19" s="1" t="str">
        <f>CONCATENATE("expid_",A19,"_run__",E19)</f>
        <v>expid_9_run__2</v>
      </c>
      <c r="E19" s="1">
        <v>2</v>
      </c>
      <c r="F19" s="1">
        <v>10</v>
      </c>
      <c r="G19" s="1">
        <v>0</v>
      </c>
      <c r="H19" s="1">
        <v>9</v>
      </c>
      <c r="I19" s="1">
        <v>5</v>
      </c>
      <c r="J19" s="1">
        <v>18</v>
      </c>
      <c r="K19" s="1">
        <v>23</v>
      </c>
      <c r="L19" s="1">
        <v>8</v>
      </c>
      <c r="M19" s="1">
        <v>1</v>
      </c>
      <c r="N19" s="1">
        <v>10</v>
      </c>
      <c r="O19" s="1">
        <v>5</v>
      </c>
      <c r="P19" s="1">
        <v>160</v>
      </c>
      <c r="Q19" s="1">
        <v>4</v>
      </c>
      <c r="R19" s="1">
        <v>4</v>
      </c>
      <c r="S19" s="1">
        <v>4</v>
      </c>
      <c r="T19" s="1">
        <v>0</v>
      </c>
      <c r="U19" s="1">
        <v>0</v>
      </c>
      <c r="V19" s="1">
        <v>800</v>
      </c>
      <c r="W19" s="6" t="str">
        <f>CONCATENATE("./waf --run ""MCS ", $D$1,"=", D19, " ", $E$1, "=", E19, " ",$F$1,"=",F19, " ", $G$1,"=",G19, " ", $H$1,"=",H19, " ", $I$1, "=", I19, " ", $J$1,"=",J19, " ", $K$1,"=", K19,  " ",  $L$1, "=", L19, " ", $M$1, "=",M19, " ", $N$1, "=", N19, " ", $O$1,"=",O19, " ", $P$1,"=",P19, " ",$Q$1,"=",Q19," ",$R$1,"=",R19," ",$S$1, "=",S19, " ", $T$1,"=",T19, " ", $U$1,"=",U19, " ", $V$1,"=",V19, """")</f>
        <v>./waf --run "MCS --dir=expid_9_run__2 --run=2 --duration=10 --technology=0 --numAp=9 --numSta=5 --powSta=18 --powAp=23 --mcs=8 --udp=1 --distance=10 --frequency=5 --channelWidth=160 --numTxSpatialStreams=4 --numRxSpatialStreams=4 --numAntennas=4 --speed=0 --powerMode=0 --guardInterval=800"</v>
      </c>
    </row>
    <row r="20" spans="1:23" ht="13" x14ac:dyDescent="0.15">
      <c r="A20" s="30">
        <f>A19+1</f>
        <v>10</v>
      </c>
      <c r="B20" s="1"/>
      <c r="C20" s="1"/>
      <c r="D20" s="1" t="str">
        <f>CONCATENATE("expid_",A20,"_run__",E20)</f>
        <v>expid_10_run__1</v>
      </c>
      <c r="E20" s="1">
        <v>1</v>
      </c>
      <c r="F20" s="1">
        <v>10</v>
      </c>
      <c r="G20" s="1">
        <v>0</v>
      </c>
      <c r="H20" s="1">
        <v>9</v>
      </c>
      <c r="I20" s="1">
        <v>5</v>
      </c>
      <c r="J20" s="1">
        <v>18</v>
      </c>
      <c r="K20" s="1">
        <v>23</v>
      </c>
      <c r="L20" s="1">
        <v>11</v>
      </c>
      <c r="M20" s="1">
        <v>1</v>
      </c>
      <c r="N20" s="1">
        <v>10</v>
      </c>
      <c r="O20" s="1">
        <v>5</v>
      </c>
      <c r="P20" s="1">
        <v>20</v>
      </c>
      <c r="Q20" s="1">
        <v>4</v>
      </c>
      <c r="R20" s="1">
        <v>4</v>
      </c>
      <c r="S20" s="1">
        <v>4</v>
      </c>
      <c r="T20" s="1">
        <v>0</v>
      </c>
      <c r="U20" s="1">
        <v>0</v>
      </c>
      <c r="V20" s="1">
        <v>800</v>
      </c>
      <c r="W20" s="6" t="str">
        <f>CONCATENATE("./waf --run ""MCS ", $D$1,"=", D20, " ", $E$1, "=", E20, " ",$F$1,"=",F20, " ", $G$1,"=",G20, " ", $H$1,"=",H20, " ", $I$1, "=", I20, " ", $J$1,"=",J20, " ", $K$1,"=", K20,  " ",  $L$1, "=", L20, " ", $M$1, "=",M20, " ", $N$1, "=", N20, " ", $O$1,"=",O20, " ", $P$1,"=",P20, " ",$Q$1,"=",Q20," ",$R$1,"=",R20," ",$S$1, "=",S20, " ", $T$1,"=",T20, " ", $U$1,"=",U20, " ", $V$1,"=",V20, """")</f>
        <v>./waf --run "MCS --dir=expid_10_run__1 --run=1 --duration=10 --technology=0 --numAp=9 --numSta=5 --powSta=18 --powAp=23 --mcs=11 --udp=1 --distance=10 --frequency=5 --channelWidth=20 --numTxSpatialStreams=4 --numRxSpatialStreams=4 --numAntennas=4 --speed=0 --powerMode=0 --guardInterval=800"</v>
      </c>
    </row>
    <row r="21" spans="1:23" ht="13" x14ac:dyDescent="0.15">
      <c r="A21" s="30">
        <f>A20</f>
        <v>10</v>
      </c>
      <c r="B21" s="1"/>
      <c r="C21" s="1"/>
      <c r="D21" s="1" t="str">
        <f>CONCATENATE("expid_",A21,"_run__",E21)</f>
        <v>expid_10_run__2</v>
      </c>
      <c r="E21" s="1">
        <v>2</v>
      </c>
      <c r="F21" s="1">
        <v>10</v>
      </c>
      <c r="G21" s="1">
        <v>0</v>
      </c>
      <c r="H21" s="1">
        <v>9</v>
      </c>
      <c r="I21" s="1">
        <v>5</v>
      </c>
      <c r="J21" s="1">
        <v>18</v>
      </c>
      <c r="K21" s="1">
        <v>23</v>
      </c>
      <c r="L21" s="1">
        <v>11</v>
      </c>
      <c r="M21" s="1">
        <v>1</v>
      </c>
      <c r="N21" s="1">
        <v>10</v>
      </c>
      <c r="O21" s="1">
        <v>5</v>
      </c>
      <c r="P21" s="1">
        <v>20</v>
      </c>
      <c r="Q21" s="1">
        <v>4</v>
      </c>
      <c r="R21" s="1">
        <v>4</v>
      </c>
      <c r="S21" s="1">
        <v>4</v>
      </c>
      <c r="T21" s="1">
        <v>0</v>
      </c>
      <c r="U21" s="1">
        <v>0</v>
      </c>
      <c r="V21" s="1">
        <v>800</v>
      </c>
      <c r="W21" s="6" t="str">
        <f>CONCATENATE("./waf --run ""MCS ", $D$1,"=", D21, " ", $E$1, "=", E21, " ",$F$1,"=",F21, " ", $G$1,"=",G21, " ", $H$1,"=",H21, " ", $I$1, "=", I21, " ", $J$1,"=",J21, " ", $K$1,"=", K21,  " ",  $L$1, "=", L21, " ", $M$1, "=",M21, " ", $N$1, "=", N21, " ", $O$1,"=",O21, " ", $P$1,"=",P21, " ",$Q$1,"=",Q21," ",$R$1,"=",R21," ",$S$1, "=",S21, " ", $T$1,"=",T21, " ", $U$1,"=",U21, " ", $V$1,"=",V21, """")</f>
        <v>./waf --run "MCS --dir=expid_10_run__2 --run=2 --duration=10 --technology=0 --numAp=9 --numSta=5 --powSta=18 --powAp=23 --mcs=11 --udp=1 --distance=10 --frequency=5 --channelWidth=20 --numTxSpatialStreams=4 --numRxSpatialStreams=4 --numAntennas=4 --speed=0 --powerMode=0 --guardInterval=800"</v>
      </c>
    </row>
    <row r="22" spans="1:23" ht="13" x14ac:dyDescent="0.15">
      <c r="A22" s="30">
        <f>A21+1</f>
        <v>11</v>
      </c>
      <c r="B22" s="1"/>
      <c r="C22" s="1"/>
      <c r="D22" s="1" t="str">
        <f>CONCATENATE("expid_",A22,"_run__",E22)</f>
        <v>expid_11_run__1</v>
      </c>
      <c r="E22" s="1">
        <v>1</v>
      </c>
      <c r="F22" s="1">
        <v>10</v>
      </c>
      <c r="G22" s="1">
        <v>0</v>
      </c>
      <c r="H22" s="1">
        <v>9</v>
      </c>
      <c r="I22" s="1">
        <v>5</v>
      </c>
      <c r="J22" s="1">
        <v>18</v>
      </c>
      <c r="K22" s="1">
        <v>23</v>
      </c>
      <c r="L22" s="1">
        <v>11</v>
      </c>
      <c r="M22" s="1">
        <v>1</v>
      </c>
      <c r="N22" s="1">
        <v>10</v>
      </c>
      <c r="O22" s="1">
        <v>5</v>
      </c>
      <c r="P22" s="1">
        <v>80</v>
      </c>
      <c r="Q22" s="1">
        <v>4</v>
      </c>
      <c r="R22" s="1">
        <v>4</v>
      </c>
      <c r="S22" s="1">
        <v>4</v>
      </c>
      <c r="T22" s="1">
        <v>0</v>
      </c>
      <c r="U22" s="1">
        <v>0</v>
      </c>
      <c r="V22" s="1">
        <v>800</v>
      </c>
      <c r="W22" s="6" t="str">
        <f>CONCATENATE("./waf --run ""MCS ", $D$1,"=", D22, " ", $E$1, "=", E22, " ",$F$1,"=",F22, " ", $G$1,"=",G22, " ", $H$1,"=",H22, " ", $I$1, "=", I22, " ", $J$1,"=",J22, " ", $K$1,"=", K22,  " ",  $L$1, "=", L22, " ", $M$1, "=",M22, " ", $N$1, "=", N22, " ", $O$1,"=",O22, " ", $P$1,"=",P22, " ",$Q$1,"=",Q22," ",$R$1,"=",R22," ",$S$1, "=",S22, " ", $T$1,"=",T22, " ", $U$1,"=",U22, " ", $V$1,"=",V22, """")</f>
        <v>./waf --run "MCS --dir=expid_11_run__1 --run=1 --duration=10 --technology=0 --numAp=9 --numSta=5 --powSta=18 --powAp=23 --mcs=11 --udp=1 --distance=10 --frequency=5 --channelWidth=80 --numTxSpatialStreams=4 --numRxSpatialStreams=4 --numAntennas=4 --speed=0 --powerMode=0 --guardInterval=800"</v>
      </c>
    </row>
    <row r="23" spans="1:23" ht="15.75" customHeight="1" x14ac:dyDescent="0.15">
      <c r="A23" s="30">
        <f>A22</f>
        <v>11</v>
      </c>
      <c r="B23" s="1"/>
      <c r="C23" s="1"/>
      <c r="D23" s="1" t="str">
        <f>CONCATENATE("expid_",A23,"_run__",E23)</f>
        <v>expid_11_run__2</v>
      </c>
      <c r="E23" s="1">
        <v>2</v>
      </c>
      <c r="F23" s="1">
        <v>10</v>
      </c>
      <c r="G23" s="1">
        <v>0</v>
      </c>
      <c r="H23" s="1">
        <v>9</v>
      </c>
      <c r="I23" s="1">
        <v>5</v>
      </c>
      <c r="J23" s="1">
        <v>18</v>
      </c>
      <c r="K23" s="1">
        <v>23</v>
      </c>
      <c r="L23" s="1">
        <v>11</v>
      </c>
      <c r="M23" s="1">
        <v>1</v>
      </c>
      <c r="N23" s="1">
        <v>10</v>
      </c>
      <c r="O23" s="1">
        <v>5</v>
      </c>
      <c r="P23" s="1">
        <v>80</v>
      </c>
      <c r="Q23" s="1">
        <v>4</v>
      </c>
      <c r="R23" s="1">
        <v>4</v>
      </c>
      <c r="S23" s="1">
        <v>4</v>
      </c>
      <c r="T23" s="1">
        <v>0</v>
      </c>
      <c r="U23" s="1">
        <v>0</v>
      </c>
      <c r="V23" s="1">
        <v>800</v>
      </c>
      <c r="W23" s="6" t="str">
        <f>CONCATENATE("./waf --run ""MCS ", $D$1,"=", D23, " ", $E$1, "=", E23, " ",$F$1,"=",F23, " ", $G$1,"=",G23, " ", $H$1,"=",H23, " ", $I$1, "=", I23, " ", $J$1,"=",J23, " ", $K$1,"=", K23,  " ",  $L$1, "=", L23, " ", $M$1, "=",M23, " ", $N$1, "=", N23, " ", $O$1,"=",O23, " ", $P$1,"=",P23, " ",$Q$1,"=",Q23," ",$R$1,"=",R23," ",$S$1, "=",S23, " ", $T$1,"=",T23, " ", $U$1,"=",U23, " ", $V$1,"=",V23, """")</f>
        <v>./waf --run "MCS --dir=expid_11_run__2 --run=2 --duration=10 --technology=0 --numAp=9 --numSta=5 --powSta=18 --powAp=23 --mcs=11 --udp=1 --distance=10 --frequency=5 --channelWidth=80 --numTxSpatialStreams=4 --numRxSpatialStreams=4 --numAntennas=4 --speed=0 --powerMode=0 --guardInterval=800"</v>
      </c>
    </row>
    <row r="24" spans="1:23" ht="15.75" customHeight="1" x14ac:dyDescent="0.15">
      <c r="A24" s="30">
        <f>A23+1</f>
        <v>12</v>
      </c>
      <c r="B24" s="1"/>
      <c r="C24" s="1"/>
      <c r="D24" s="1" t="str">
        <f>CONCATENATE("expid_",A24,"_run__",E24)</f>
        <v>expid_12_run__1</v>
      </c>
      <c r="E24" s="1">
        <v>1</v>
      </c>
      <c r="F24" s="1">
        <v>10</v>
      </c>
      <c r="G24" s="1">
        <v>0</v>
      </c>
      <c r="H24" s="1">
        <v>9</v>
      </c>
      <c r="I24" s="1">
        <v>5</v>
      </c>
      <c r="J24" s="1">
        <v>18</v>
      </c>
      <c r="K24" s="1">
        <v>23</v>
      </c>
      <c r="L24" s="1">
        <v>11</v>
      </c>
      <c r="M24" s="1">
        <v>1</v>
      </c>
      <c r="N24" s="1">
        <v>10</v>
      </c>
      <c r="O24" s="1">
        <v>5</v>
      </c>
      <c r="P24" s="1">
        <v>160</v>
      </c>
      <c r="Q24" s="1">
        <v>4</v>
      </c>
      <c r="R24" s="1">
        <v>4</v>
      </c>
      <c r="S24" s="1">
        <v>4</v>
      </c>
      <c r="T24" s="1">
        <v>0</v>
      </c>
      <c r="U24" s="1">
        <v>0</v>
      </c>
      <c r="V24" s="1">
        <v>800</v>
      </c>
      <c r="W24" s="6" t="str">
        <f>CONCATENATE("./waf --run ""MCS ", $D$1,"=", D24, " ", $E$1, "=", E24, " ",$F$1,"=",F24, " ", $G$1,"=",G24, " ", $H$1,"=",H24, " ", $I$1, "=", I24, " ", $J$1,"=",J24, " ", $K$1,"=", K24,  " ",  $L$1, "=", L24, " ", $M$1, "=",M24, " ", $N$1, "=", N24, " ", $O$1,"=",O24, " ", $P$1,"=",P24, " ",$Q$1,"=",Q24," ",$R$1,"=",R24," ",$S$1, "=",S24, " ", $T$1,"=",T24, " ", $U$1,"=",U24, " ", $V$1,"=",V24, """")</f>
        <v>./waf --run "MCS --dir=expid_12_run__1 --run=1 --duration=10 --technology=0 --numAp=9 --numSta=5 --powSta=18 --powAp=23 --mcs=11 --udp=1 --distance=10 --frequency=5 --channelWidth=160 --numTxSpatialStreams=4 --numRxSpatialStreams=4 --numAntennas=4 --speed=0 --powerMode=0 --guardInterval=800"</v>
      </c>
    </row>
    <row r="25" spans="1:23" ht="15.75" customHeight="1" x14ac:dyDescent="0.15">
      <c r="A25" s="30">
        <f>A24</f>
        <v>12</v>
      </c>
      <c r="B25" s="1"/>
      <c r="C25" s="1"/>
      <c r="D25" s="1" t="str">
        <f>CONCATENATE("expid_",A25,"_run__",E25)</f>
        <v>expid_12_run__2</v>
      </c>
      <c r="E25" s="1">
        <v>2</v>
      </c>
      <c r="F25" s="1">
        <v>10</v>
      </c>
      <c r="G25" s="1">
        <v>0</v>
      </c>
      <c r="H25" s="1">
        <v>9</v>
      </c>
      <c r="I25" s="1">
        <v>5</v>
      </c>
      <c r="J25" s="1">
        <v>18</v>
      </c>
      <c r="K25" s="1">
        <v>23</v>
      </c>
      <c r="L25" s="1">
        <v>11</v>
      </c>
      <c r="M25" s="1">
        <v>1</v>
      </c>
      <c r="N25" s="1">
        <v>10</v>
      </c>
      <c r="O25" s="1">
        <v>5</v>
      </c>
      <c r="P25" s="1">
        <v>160</v>
      </c>
      <c r="Q25" s="1">
        <v>4</v>
      </c>
      <c r="R25" s="1">
        <v>4</v>
      </c>
      <c r="S25" s="1">
        <v>4</v>
      </c>
      <c r="T25" s="1">
        <v>0</v>
      </c>
      <c r="U25" s="1">
        <v>0</v>
      </c>
      <c r="V25" s="1">
        <v>800</v>
      </c>
      <c r="W25" s="6" t="str">
        <f>CONCATENATE("./waf --run ""MCS ", $D$1,"=", D25, " ", $E$1, "=", E25, " ",$F$1,"=",F25, " ", $G$1,"=",G25, " ", $H$1,"=",H25, " ", $I$1, "=", I25, " ", $J$1,"=",J25, " ", $K$1,"=", K25,  " ",  $L$1, "=", L25, " ", $M$1, "=",M25, " ", $N$1, "=", N25, " ", $O$1,"=",O25, " ", $P$1,"=",P25, " ",$Q$1,"=",Q25," ",$R$1,"=",R25," ",$S$1, "=",S25, " ", $T$1,"=",T25, " ", $U$1,"=",U25, " ", $V$1,"=",V25, """")</f>
        <v>./waf --run "MCS --dir=expid_12_run__2 --run=2 --duration=10 --technology=0 --numAp=9 --numSta=5 --powSta=18 --powAp=23 --mcs=11 --udp=1 --distance=10 --frequency=5 --channelWidth=160 --numTxSpatialStreams=4 --numRxSpatialStreams=4 --numAntennas=4 --speed=0 --powerMode=0 --guardInterval=800"</v>
      </c>
    </row>
    <row r="26" spans="1:23" ht="15.75" customHeight="1" x14ac:dyDescent="0.15">
      <c r="A26" s="30">
        <f>A25+1</f>
        <v>13</v>
      </c>
      <c r="B26" s="1"/>
      <c r="C26" s="1"/>
      <c r="D26" s="1" t="str">
        <f>CONCATENATE("expid_",A26,"_run__",E26)</f>
        <v>expid_13_run__1</v>
      </c>
      <c r="E26" s="1">
        <v>1</v>
      </c>
      <c r="F26" s="1">
        <v>10</v>
      </c>
      <c r="G26" s="1">
        <v>0</v>
      </c>
      <c r="H26" s="1">
        <v>9</v>
      </c>
      <c r="I26" s="1">
        <v>5</v>
      </c>
      <c r="J26" s="1">
        <v>18</v>
      </c>
      <c r="K26" s="1">
        <v>23</v>
      </c>
      <c r="L26" s="1">
        <v>3</v>
      </c>
      <c r="M26" s="1">
        <v>0</v>
      </c>
      <c r="N26" s="1">
        <v>10</v>
      </c>
      <c r="O26" s="1">
        <v>5</v>
      </c>
      <c r="P26" s="1">
        <v>20</v>
      </c>
      <c r="Q26" s="1">
        <v>4</v>
      </c>
      <c r="R26" s="1">
        <v>4</v>
      </c>
      <c r="S26" s="1">
        <v>4</v>
      </c>
      <c r="T26" s="1">
        <v>0</v>
      </c>
      <c r="U26" s="1">
        <v>0</v>
      </c>
      <c r="V26" s="1">
        <v>800</v>
      </c>
      <c r="W26" s="6" t="str">
        <f>CONCATENATE("./waf --run ""MCS ", $D$1,"=", D26, " ", $E$1, "=", E26, " ",$F$1,"=",F26, " ", $G$1,"=",G26, " ", $H$1,"=",H26, " ", $I$1, "=", I26, " ", $J$1,"=",J26, " ", $K$1,"=", K26,  " ",  $L$1, "=", L26, " ", $M$1, "=",M26, " ", $N$1, "=", N26, " ", $O$1,"=",O26, " ", $P$1,"=",P26, " ",$Q$1,"=",Q26," ",$R$1,"=",R26," ",$S$1, "=",S26, " ", $T$1,"=",T26, " ", $U$1,"=",U26, " ", $V$1,"=",V26, """")</f>
        <v>./waf --run "MCS --dir=expid_13_run__1 --run=1 --duration=10 --technology=0 --numAp=9 --numSta=5 --powSta=18 --powAp=23 --mcs=3 --udp=0 --distance=10 --frequency=5 --channelWidth=20 --numTxSpatialStreams=4 --numRxSpatialStreams=4 --numAntennas=4 --speed=0 --powerMode=0 --guardInterval=800"</v>
      </c>
    </row>
    <row r="27" spans="1:23" ht="15.75" customHeight="1" x14ac:dyDescent="0.15">
      <c r="A27" s="30">
        <f>A26</f>
        <v>13</v>
      </c>
      <c r="B27" s="1"/>
      <c r="C27" s="1"/>
      <c r="D27" s="1" t="str">
        <f>CONCATENATE("expid_",A27,"_run__",E27)</f>
        <v>expid_13_run__2</v>
      </c>
      <c r="E27" s="1">
        <v>2</v>
      </c>
      <c r="F27" s="1">
        <v>10</v>
      </c>
      <c r="G27" s="1">
        <v>0</v>
      </c>
      <c r="H27" s="1">
        <v>9</v>
      </c>
      <c r="I27" s="1">
        <v>5</v>
      </c>
      <c r="J27" s="1">
        <v>18</v>
      </c>
      <c r="K27" s="1">
        <v>23</v>
      </c>
      <c r="L27" s="1">
        <v>3</v>
      </c>
      <c r="M27" s="1">
        <v>0</v>
      </c>
      <c r="N27" s="1">
        <v>10</v>
      </c>
      <c r="O27" s="1">
        <v>5</v>
      </c>
      <c r="P27" s="1">
        <v>20</v>
      </c>
      <c r="Q27" s="1">
        <v>4</v>
      </c>
      <c r="R27" s="1">
        <v>4</v>
      </c>
      <c r="S27" s="1">
        <v>4</v>
      </c>
      <c r="T27" s="1">
        <v>0</v>
      </c>
      <c r="U27" s="1">
        <v>0</v>
      </c>
      <c r="V27" s="1">
        <v>800</v>
      </c>
      <c r="W27" s="6" t="str">
        <f>CONCATENATE("./waf --run ""MCS ", $D$1,"=", D27, " ", $E$1, "=", E27, " ",$F$1,"=",F27, " ", $G$1,"=",G27, " ", $H$1,"=",H27, " ", $I$1, "=", I27, " ", $J$1,"=",J27, " ", $K$1,"=", K27,  " ",  $L$1, "=", L27, " ", $M$1, "=",M27, " ", $N$1, "=", N27, " ", $O$1,"=",O27, " ", $P$1,"=",P27, " ",$Q$1,"=",Q27," ",$R$1,"=",R27," ",$S$1, "=",S27, " ", $T$1,"=",T27, " ", $U$1,"=",U27, " ", $V$1,"=",V27, """")</f>
        <v>./waf --run "MCS --dir=expid_13_run__2 --run=2 --duration=10 --technology=0 --numAp=9 --numSta=5 --powSta=18 --powAp=23 --mcs=3 --udp=0 --distance=10 --frequency=5 --channelWidth=20 --numTxSpatialStreams=4 --numRxSpatialStreams=4 --numAntennas=4 --speed=0 --powerMode=0 --guardInterval=800"</v>
      </c>
    </row>
    <row r="28" spans="1:23" ht="15.75" customHeight="1" x14ac:dyDescent="0.15">
      <c r="A28" s="30">
        <f>A27+1</f>
        <v>14</v>
      </c>
      <c r="B28" s="1"/>
      <c r="C28" s="1"/>
      <c r="D28" s="1" t="str">
        <f>CONCATENATE("expid_",A28,"_run__",E28)</f>
        <v>expid_14_run__1</v>
      </c>
      <c r="E28" s="1">
        <v>1</v>
      </c>
      <c r="F28" s="1">
        <v>10</v>
      </c>
      <c r="G28" s="1">
        <v>0</v>
      </c>
      <c r="H28" s="1">
        <v>9</v>
      </c>
      <c r="I28" s="1">
        <v>5</v>
      </c>
      <c r="J28" s="1">
        <v>18</v>
      </c>
      <c r="K28" s="1">
        <v>23</v>
      </c>
      <c r="L28" s="1">
        <v>3</v>
      </c>
      <c r="M28" s="1">
        <v>0</v>
      </c>
      <c r="N28" s="1">
        <v>10</v>
      </c>
      <c r="O28" s="1">
        <v>5</v>
      </c>
      <c r="P28" s="1">
        <v>80</v>
      </c>
      <c r="Q28" s="1">
        <v>4</v>
      </c>
      <c r="R28" s="1">
        <v>4</v>
      </c>
      <c r="S28" s="1">
        <v>4</v>
      </c>
      <c r="T28" s="1">
        <v>0</v>
      </c>
      <c r="U28" s="1">
        <v>0</v>
      </c>
      <c r="V28" s="1">
        <v>800</v>
      </c>
      <c r="W28" s="6" t="str">
        <f>CONCATENATE("./waf --run ""MCS ", $D$1,"=", D28, " ", $E$1, "=", E28, " ",$F$1,"=",F28, " ", $G$1,"=",G28, " ", $H$1,"=",H28, " ", $I$1, "=", I28, " ", $J$1,"=",J28, " ", $K$1,"=", K28,  " ",  $L$1, "=", L28, " ", $M$1, "=",M28, " ", $N$1, "=", N28, " ", $O$1,"=",O28, " ", $P$1,"=",P28, " ",$Q$1,"=",Q28," ",$R$1,"=",R28," ",$S$1, "=",S28, " ", $T$1,"=",T28, " ", $U$1,"=",U28, " ", $V$1,"=",V28, """")</f>
        <v>./waf --run "MCS --dir=expid_14_run__1 --run=1 --duration=10 --technology=0 --numAp=9 --numSta=5 --powSta=18 --powAp=23 --mcs=3 --udp=0 --distance=10 --frequency=5 --channelWidth=80 --numTxSpatialStreams=4 --numRxSpatialStreams=4 --numAntennas=4 --speed=0 --powerMode=0 --guardInterval=800"</v>
      </c>
    </row>
    <row r="29" spans="1:23" ht="15.75" customHeight="1" x14ac:dyDescent="0.15">
      <c r="A29" s="30">
        <f>A28</f>
        <v>14</v>
      </c>
      <c r="B29" s="1"/>
      <c r="C29" s="1"/>
      <c r="D29" s="1" t="str">
        <f>CONCATENATE("expid_",A29,"_run__",E29)</f>
        <v>expid_14_run__2</v>
      </c>
      <c r="E29" s="1">
        <v>2</v>
      </c>
      <c r="F29" s="1">
        <v>10</v>
      </c>
      <c r="G29" s="1">
        <v>0</v>
      </c>
      <c r="H29" s="1">
        <v>9</v>
      </c>
      <c r="I29" s="1">
        <v>5</v>
      </c>
      <c r="J29" s="1">
        <v>18</v>
      </c>
      <c r="K29" s="1">
        <v>23</v>
      </c>
      <c r="L29" s="1">
        <v>3</v>
      </c>
      <c r="M29" s="1">
        <v>0</v>
      </c>
      <c r="N29" s="1">
        <v>10</v>
      </c>
      <c r="O29" s="1">
        <v>5</v>
      </c>
      <c r="P29" s="1">
        <v>80</v>
      </c>
      <c r="Q29" s="1">
        <v>4</v>
      </c>
      <c r="R29" s="1">
        <v>4</v>
      </c>
      <c r="S29" s="1">
        <v>4</v>
      </c>
      <c r="T29" s="1">
        <v>0</v>
      </c>
      <c r="U29" s="1">
        <v>0</v>
      </c>
      <c r="V29" s="1">
        <v>800</v>
      </c>
      <c r="W29" s="6" t="str">
        <f>CONCATENATE("./waf --run ""MCS ", $D$1,"=", D29, " ", $E$1, "=", E29, " ",$F$1,"=",F29, " ", $G$1,"=",G29, " ", $H$1,"=",H29, " ", $I$1, "=", I29, " ", $J$1,"=",J29, " ", $K$1,"=", K29,  " ",  $L$1, "=", L29, " ", $M$1, "=",M29, " ", $N$1, "=", N29, " ", $O$1,"=",O29, " ", $P$1,"=",P29, " ",$Q$1,"=",Q29," ",$R$1,"=",R29," ",$S$1, "=",S29, " ", $T$1,"=",T29, " ", $U$1,"=",U29, " ", $V$1,"=",V29, """")</f>
        <v>./waf --run "MCS --dir=expid_14_run__2 --run=2 --duration=10 --technology=0 --numAp=9 --numSta=5 --powSta=18 --powAp=23 --mcs=3 --udp=0 --distance=10 --frequency=5 --channelWidth=80 --numTxSpatialStreams=4 --numRxSpatialStreams=4 --numAntennas=4 --speed=0 --powerMode=0 --guardInterval=800"</v>
      </c>
    </row>
    <row r="30" spans="1:23" ht="15.75" customHeight="1" x14ac:dyDescent="0.15">
      <c r="A30" s="30">
        <f>A29+1</f>
        <v>15</v>
      </c>
      <c r="B30" s="1"/>
      <c r="C30" s="1"/>
      <c r="D30" s="1" t="str">
        <f>CONCATENATE("expid_",A30,"_run__",E30)</f>
        <v>expid_15_run__1</v>
      </c>
      <c r="E30" s="1">
        <v>1</v>
      </c>
      <c r="F30" s="1">
        <v>10</v>
      </c>
      <c r="G30" s="1">
        <v>0</v>
      </c>
      <c r="H30" s="1">
        <v>9</v>
      </c>
      <c r="I30" s="1">
        <v>5</v>
      </c>
      <c r="J30" s="1">
        <v>18</v>
      </c>
      <c r="K30" s="1">
        <v>23</v>
      </c>
      <c r="L30" s="1">
        <v>3</v>
      </c>
      <c r="M30" s="1">
        <v>0</v>
      </c>
      <c r="N30" s="1">
        <v>10</v>
      </c>
      <c r="O30" s="1">
        <v>5</v>
      </c>
      <c r="P30" s="1">
        <v>160</v>
      </c>
      <c r="Q30" s="1">
        <v>4</v>
      </c>
      <c r="R30" s="1">
        <v>4</v>
      </c>
      <c r="S30" s="1">
        <v>4</v>
      </c>
      <c r="T30" s="1">
        <v>0</v>
      </c>
      <c r="U30" s="1">
        <v>0</v>
      </c>
      <c r="V30" s="1">
        <v>800</v>
      </c>
      <c r="W30" s="6" t="str">
        <f>CONCATENATE("./waf --run ""MCS ", $D$1,"=", D30, " ", $E$1, "=", E30, " ",$F$1,"=",F30, " ", $G$1,"=",G30, " ", $H$1,"=",H30, " ", $I$1, "=", I30, " ", $J$1,"=",J30, " ", $K$1,"=", K30,  " ",  $L$1, "=", L30, " ", $M$1, "=",M30, " ", $N$1, "=", N30, " ", $O$1,"=",O30, " ", $P$1,"=",P30, " ",$Q$1,"=",Q30," ",$R$1,"=",R30," ",$S$1, "=",S30, " ", $T$1,"=",T30, " ", $U$1,"=",U30, " ", $V$1,"=",V30, """")</f>
        <v>./waf --run "MCS --dir=expid_15_run__1 --run=1 --duration=10 --technology=0 --numAp=9 --numSta=5 --powSta=18 --powAp=23 --mcs=3 --udp=0 --distance=10 --frequency=5 --channelWidth=160 --numTxSpatialStreams=4 --numRxSpatialStreams=4 --numAntennas=4 --speed=0 --powerMode=0 --guardInterval=800"</v>
      </c>
    </row>
    <row r="31" spans="1:23" ht="15.75" customHeight="1" x14ac:dyDescent="0.15">
      <c r="A31" s="30">
        <f>A30</f>
        <v>15</v>
      </c>
      <c r="B31" s="1"/>
      <c r="C31" s="1"/>
      <c r="D31" s="1" t="str">
        <f>CONCATENATE("expid_",A31,"_run__",E31)</f>
        <v>expid_15_run__2</v>
      </c>
      <c r="E31" s="1">
        <v>2</v>
      </c>
      <c r="F31" s="1">
        <v>10</v>
      </c>
      <c r="G31" s="1">
        <v>0</v>
      </c>
      <c r="H31" s="1">
        <v>9</v>
      </c>
      <c r="I31" s="1">
        <v>5</v>
      </c>
      <c r="J31" s="1">
        <v>18</v>
      </c>
      <c r="K31" s="1">
        <v>23</v>
      </c>
      <c r="L31" s="1">
        <v>3</v>
      </c>
      <c r="M31" s="1">
        <v>0</v>
      </c>
      <c r="N31" s="1">
        <v>10</v>
      </c>
      <c r="O31" s="1">
        <v>5</v>
      </c>
      <c r="P31" s="1">
        <v>160</v>
      </c>
      <c r="Q31" s="1">
        <v>4</v>
      </c>
      <c r="R31" s="1">
        <v>4</v>
      </c>
      <c r="S31" s="1">
        <v>4</v>
      </c>
      <c r="T31" s="1">
        <v>0</v>
      </c>
      <c r="U31" s="1">
        <v>0</v>
      </c>
      <c r="V31" s="1">
        <v>800</v>
      </c>
      <c r="W31" s="6" t="str">
        <f>CONCATENATE("./waf --run ""MCS ", $D$1,"=", D31, " ", $E$1, "=", E31, " ",$F$1,"=",F31, " ", $G$1,"=",G31, " ", $H$1,"=",H31, " ", $I$1, "=", I31, " ", $J$1,"=",J31, " ", $K$1,"=", K31,  " ",  $L$1, "=", L31, " ", $M$1, "=",M31, " ", $N$1, "=", N31, " ", $O$1,"=",O31, " ", $P$1,"=",P31, " ",$Q$1,"=",Q31," ",$R$1,"=",R31," ",$S$1, "=",S31, " ", $T$1,"=",T31, " ", $U$1,"=",U31, " ", $V$1,"=",V31, """")</f>
        <v>./waf --run "MCS --dir=expid_15_run__2 --run=2 --duration=10 --technology=0 --numAp=9 --numSta=5 --powSta=18 --powAp=23 --mcs=3 --udp=0 --distance=10 --frequency=5 --channelWidth=160 --numTxSpatialStreams=4 --numRxSpatialStreams=4 --numAntennas=4 --speed=0 --powerMode=0 --guardInterval=800"</v>
      </c>
    </row>
    <row r="32" spans="1:23" ht="15.75" customHeight="1" x14ac:dyDescent="0.15">
      <c r="A32" s="30">
        <f>A31+1</f>
        <v>16</v>
      </c>
      <c r="B32" s="1" t="s">
        <v>248</v>
      </c>
      <c r="C32" s="1" t="s">
        <v>245</v>
      </c>
      <c r="D32" s="1" t="str">
        <f>CONCATENATE("expid_",A32,"_run__",E32)</f>
        <v>expid_16_run__1</v>
      </c>
      <c r="E32" s="1">
        <v>1</v>
      </c>
      <c r="F32" s="1">
        <v>10</v>
      </c>
      <c r="G32" s="1">
        <v>0</v>
      </c>
      <c r="H32" s="1">
        <v>9</v>
      </c>
      <c r="I32" s="1">
        <v>5</v>
      </c>
      <c r="J32" s="1">
        <v>18</v>
      </c>
      <c r="K32" s="1">
        <v>23</v>
      </c>
      <c r="L32" s="1">
        <v>5</v>
      </c>
      <c r="M32" s="1">
        <v>0</v>
      </c>
      <c r="N32" s="1">
        <v>10</v>
      </c>
      <c r="O32" s="1">
        <v>5</v>
      </c>
      <c r="P32" s="1">
        <v>20</v>
      </c>
      <c r="Q32" s="1">
        <v>4</v>
      </c>
      <c r="R32" s="1">
        <v>4</v>
      </c>
      <c r="S32" s="1">
        <v>4</v>
      </c>
      <c r="T32" s="1">
        <v>0</v>
      </c>
      <c r="U32" s="1">
        <v>0</v>
      </c>
      <c r="V32" s="1">
        <v>800</v>
      </c>
      <c r="W32" s="6" t="str">
        <f>CONCATENATE("./waf --run ""MCS ", $D$1,"=", D32, " ", $E$1, "=", E32, " ",$F$1,"=",F32, " ", $G$1,"=",G32, " ", $H$1,"=",H32, " ", $I$1, "=", I32, " ", $J$1,"=",J32, " ", $K$1,"=", K32,  " ",  $L$1, "=", L32, " ", $M$1, "=",M32, " ", $N$1, "=", N32, " ", $O$1,"=",O32, " ", $P$1,"=",P32, " ",$Q$1,"=",Q32," ",$R$1,"=",R32," ",$S$1, "=",S32, " ", $T$1,"=",T32, " ", $U$1,"=",U32, " ", $V$1,"=",V32, """")</f>
        <v>./waf --run "MCS --dir=expid_16_run__1 --run=1 --duration=10 --technology=0 --numAp=9 --numSta=5 --powSta=18 --powAp=23 --mcs=5 --udp=0 --distance=10 --frequency=5 --channelWidth=20 --numTxSpatialStreams=4 --numRxSpatialStreams=4 --numAntennas=4 --speed=0 --powerMode=0 --guardInterval=800"</v>
      </c>
    </row>
    <row r="33" spans="1:23" ht="15.75" customHeight="1" x14ac:dyDescent="0.15">
      <c r="A33" s="30">
        <f>A32</f>
        <v>16</v>
      </c>
      <c r="B33" s="1"/>
      <c r="C33" s="1"/>
      <c r="D33" s="1" t="str">
        <f>CONCATENATE("expid_",A33,"_run__",E33)</f>
        <v>expid_16_run__2</v>
      </c>
      <c r="E33" s="1">
        <v>2</v>
      </c>
      <c r="F33" s="1">
        <v>10</v>
      </c>
      <c r="G33" s="1">
        <v>0</v>
      </c>
      <c r="H33" s="1">
        <v>9</v>
      </c>
      <c r="I33" s="1">
        <v>5</v>
      </c>
      <c r="J33" s="1">
        <v>18</v>
      </c>
      <c r="K33" s="1">
        <v>23</v>
      </c>
      <c r="L33" s="1">
        <v>5</v>
      </c>
      <c r="M33" s="1">
        <v>0</v>
      </c>
      <c r="N33" s="1">
        <v>10</v>
      </c>
      <c r="O33" s="1">
        <v>5</v>
      </c>
      <c r="P33" s="1">
        <v>20</v>
      </c>
      <c r="Q33" s="1">
        <v>4</v>
      </c>
      <c r="R33" s="1">
        <v>4</v>
      </c>
      <c r="S33" s="1">
        <v>4</v>
      </c>
      <c r="T33" s="1">
        <v>0</v>
      </c>
      <c r="U33" s="1">
        <v>0</v>
      </c>
      <c r="V33" s="1">
        <v>800</v>
      </c>
      <c r="W33" s="6" t="str">
        <f>CONCATENATE("./waf --run ""MCS ", $D$1,"=", D33, " ", $E$1, "=", E33, " ",$F$1,"=",F33, " ", $G$1,"=",G33, " ", $H$1,"=",H33, " ", $I$1, "=", I33, " ", $J$1,"=",J33, " ", $K$1,"=", K33,  " ",  $L$1, "=", L33, " ", $M$1, "=",M33, " ", $N$1, "=", N33, " ", $O$1,"=",O33, " ", $P$1,"=",P33, " ",$Q$1,"=",Q33," ",$R$1,"=",R33," ",$S$1, "=",S33, " ", $T$1,"=",T33, " ", $U$1,"=",U33, " ", $V$1,"=",V33, """")</f>
        <v>./waf --run "MCS --dir=expid_16_run__2 --run=2 --duration=10 --technology=0 --numAp=9 --numSta=5 --powSta=18 --powAp=23 --mcs=5 --udp=0 --distance=10 --frequency=5 --channelWidth=20 --numTxSpatialStreams=4 --numRxSpatialStreams=4 --numAntennas=4 --speed=0 --powerMode=0 --guardInterval=800"</v>
      </c>
    </row>
    <row r="34" spans="1:23" ht="15.75" customHeight="1" x14ac:dyDescent="0.15">
      <c r="A34" s="30">
        <f>A33+1</f>
        <v>17</v>
      </c>
      <c r="B34" s="1"/>
      <c r="C34" s="1"/>
      <c r="D34" s="1" t="str">
        <f>CONCATENATE("expid_",A34,"_run__",E34)</f>
        <v>expid_17_run__1</v>
      </c>
      <c r="E34" s="1">
        <v>1</v>
      </c>
      <c r="F34" s="1">
        <v>10</v>
      </c>
      <c r="G34" s="1">
        <v>0</v>
      </c>
      <c r="H34" s="1">
        <v>9</v>
      </c>
      <c r="I34" s="1">
        <v>5</v>
      </c>
      <c r="J34" s="1">
        <v>18</v>
      </c>
      <c r="K34" s="1">
        <v>23</v>
      </c>
      <c r="L34" s="1">
        <v>5</v>
      </c>
      <c r="M34" s="1">
        <v>0</v>
      </c>
      <c r="N34" s="1">
        <v>10</v>
      </c>
      <c r="O34" s="1">
        <v>5</v>
      </c>
      <c r="P34" s="1">
        <v>80</v>
      </c>
      <c r="Q34" s="1">
        <v>4</v>
      </c>
      <c r="R34" s="1">
        <v>4</v>
      </c>
      <c r="S34" s="1">
        <v>4</v>
      </c>
      <c r="T34" s="1">
        <v>0</v>
      </c>
      <c r="U34" s="1">
        <v>0</v>
      </c>
      <c r="V34" s="1">
        <v>800</v>
      </c>
      <c r="W34" s="6" t="str">
        <f>CONCATENATE("./waf --run ""MCS ", $D$1,"=", D34, " ", $E$1, "=", E34, " ",$F$1,"=",F34, " ", $G$1,"=",G34, " ", $H$1,"=",H34, " ", $I$1, "=", I34, " ", $J$1,"=",J34, " ", $K$1,"=", K34,  " ",  $L$1, "=", L34, " ", $M$1, "=",M34, " ", $N$1, "=", N34, " ", $O$1,"=",O34, " ", $P$1,"=",P34, " ",$Q$1,"=",Q34," ",$R$1,"=",R34," ",$S$1, "=",S34, " ", $T$1,"=",T34, " ", $U$1,"=",U34, " ", $V$1,"=",V34, """")</f>
        <v>./waf --run "MCS --dir=expid_17_run__1 --run=1 --duration=10 --technology=0 --numAp=9 --numSta=5 --powSta=18 --powAp=23 --mcs=5 --udp=0 --distance=10 --frequency=5 --channelWidth=80 --numTxSpatialStreams=4 --numRxSpatialStreams=4 --numAntennas=4 --speed=0 --powerMode=0 --guardInterval=800"</v>
      </c>
    </row>
    <row r="35" spans="1:23" ht="15.75" customHeight="1" x14ac:dyDescent="0.15">
      <c r="A35" s="30">
        <f>A34</f>
        <v>17</v>
      </c>
      <c r="B35" s="1"/>
      <c r="C35" s="1"/>
      <c r="D35" s="1" t="str">
        <f>CONCATENATE("expid_",A35,"_run__",E35)</f>
        <v>expid_17_run__2</v>
      </c>
      <c r="E35" s="1">
        <v>2</v>
      </c>
      <c r="F35" s="1">
        <v>10</v>
      </c>
      <c r="G35" s="1">
        <v>0</v>
      </c>
      <c r="H35" s="1">
        <v>9</v>
      </c>
      <c r="I35" s="1">
        <v>5</v>
      </c>
      <c r="J35" s="1">
        <v>18</v>
      </c>
      <c r="K35" s="1">
        <v>23</v>
      </c>
      <c r="L35" s="1">
        <v>5</v>
      </c>
      <c r="M35" s="1">
        <v>0</v>
      </c>
      <c r="N35" s="1">
        <v>10</v>
      </c>
      <c r="O35" s="1">
        <v>5</v>
      </c>
      <c r="P35" s="1">
        <v>80</v>
      </c>
      <c r="Q35" s="1">
        <v>4</v>
      </c>
      <c r="R35" s="1">
        <v>4</v>
      </c>
      <c r="S35" s="1">
        <v>4</v>
      </c>
      <c r="T35" s="1">
        <v>0</v>
      </c>
      <c r="U35" s="1">
        <v>0</v>
      </c>
      <c r="V35" s="1">
        <v>800</v>
      </c>
      <c r="W35" s="6" t="str">
        <f>CONCATENATE("./waf --run ""MCS ", $D$1,"=", D35, " ", $E$1, "=", E35, " ",$F$1,"=",F35, " ", $G$1,"=",G35, " ", $H$1,"=",H35, " ", $I$1, "=", I35, " ", $J$1,"=",J35, " ", $K$1,"=", K35,  " ",  $L$1, "=", L35, " ", $M$1, "=",M35, " ", $N$1, "=", N35, " ", $O$1,"=",O35, " ", $P$1,"=",P35, " ",$Q$1,"=",Q35," ",$R$1,"=",R35," ",$S$1, "=",S35, " ", $T$1,"=",T35, " ", $U$1,"=",U35, " ", $V$1,"=",V35, """")</f>
        <v>./waf --run "MCS --dir=expid_17_run__2 --run=2 --duration=10 --technology=0 --numAp=9 --numSta=5 --powSta=18 --powAp=23 --mcs=5 --udp=0 --distance=10 --frequency=5 --channelWidth=80 --numTxSpatialStreams=4 --numRxSpatialStreams=4 --numAntennas=4 --speed=0 --powerMode=0 --guardInterval=800"</v>
      </c>
    </row>
    <row r="36" spans="1:23" ht="15.75" customHeight="1" x14ac:dyDescent="0.15">
      <c r="A36" s="30">
        <f>A35+1</f>
        <v>18</v>
      </c>
      <c r="B36" s="1"/>
      <c r="C36" s="1"/>
      <c r="D36" s="1" t="str">
        <f>CONCATENATE("expid_",A36,"_run__",E36)</f>
        <v>expid_18_run__1</v>
      </c>
      <c r="E36" s="1">
        <v>1</v>
      </c>
      <c r="F36" s="1">
        <v>10</v>
      </c>
      <c r="G36" s="1">
        <v>0</v>
      </c>
      <c r="H36" s="1">
        <v>9</v>
      </c>
      <c r="I36" s="1">
        <v>5</v>
      </c>
      <c r="J36" s="1">
        <v>18</v>
      </c>
      <c r="K36" s="1">
        <v>23</v>
      </c>
      <c r="L36" s="1">
        <v>5</v>
      </c>
      <c r="M36" s="1">
        <v>0</v>
      </c>
      <c r="N36" s="1">
        <v>10</v>
      </c>
      <c r="O36" s="1">
        <v>5</v>
      </c>
      <c r="P36" s="1">
        <v>160</v>
      </c>
      <c r="Q36" s="1">
        <v>4</v>
      </c>
      <c r="R36" s="1">
        <v>4</v>
      </c>
      <c r="S36" s="1">
        <v>4</v>
      </c>
      <c r="T36" s="1">
        <v>0</v>
      </c>
      <c r="U36" s="1">
        <v>0</v>
      </c>
      <c r="V36" s="1">
        <v>800</v>
      </c>
      <c r="W36" s="6" t="str">
        <f>CONCATENATE("./waf --run ""MCS ", $D$1,"=", D36, " ", $E$1, "=", E36, " ",$F$1,"=",F36, " ", $G$1,"=",G36, " ", $H$1,"=",H36, " ", $I$1, "=", I36, " ", $J$1,"=",J36, " ", $K$1,"=", K36,  " ",  $L$1, "=", L36, " ", $M$1, "=",M36, " ", $N$1, "=", N36, " ", $O$1,"=",O36, " ", $P$1,"=",P36, " ",$Q$1,"=",Q36," ",$R$1,"=",R36," ",$S$1, "=",S36, " ", $T$1,"=",T36, " ", $U$1,"=",U36, " ", $V$1,"=",V36, """")</f>
        <v>./waf --run "MCS --dir=expid_18_run__1 --run=1 --duration=10 --technology=0 --numAp=9 --numSta=5 --powSta=18 --powAp=23 --mcs=5 --udp=0 --distance=10 --frequency=5 --channelWidth=160 --numTxSpatialStreams=4 --numRxSpatialStreams=4 --numAntennas=4 --speed=0 --powerMode=0 --guardInterval=800"</v>
      </c>
    </row>
    <row r="37" spans="1:23" ht="15.75" customHeight="1" x14ac:dyDescent="0.15">
      <c r="A37" s="30">
        <f>A36</f>
        <v>18</v>
      </c>
      <c r="B37" s="1"/>
      <c r="C37" s="1"/>
      <c r="D37" s="1" t="str">
        <f>CONCATENATE("expid_",A37,"_run__",E37)</f>
        <v>expid_18_run__2</v>
      </c>
      <c r="E37" s="1">
        <v>2</v>
      </c>
      <c r="F37" s="1">
        <v>10</v>
      </c>
      <c r="G37" s="1">
        <v>0</v>
      </c>
      <c r="H37" s="1">
        <v>9</v>
      </c>
      <c r="I37" s="1">
        <v>5</v>
      </c>
      <c r="J37" s="1">
        <v>18</v>
      </c>
      <c r="K37" s="1">
        <v>23</v>
      </c>
      <c r="L37" s="1">
        <v>5</v>
      </c>
      <c r="M37" s="1">
        <v>0</v>
      </c>
      <c r="N37" s="1">
        <v>10</v>
      </c>
      <c r="O37" s="1">
        <v>5</v>
      </c>
      <c r="P37" s="1">
        <v>160</v>
      </c>
      <c r="Q37" s="1">
        <v>4</v>
      </c>
      <c r="R37" s="1">
        <v>4</v>
      </c>
      <c r="S37" s="1">
        <v>4</v>
      </c>
      <c r="T37" s="1">
        <v>0</v>
      </c>
      <c r="U37" s="1">
        <v>0</v>
      </c>
      <c r="V37" s="1">
        <v>800</v>
      </c>
      <c r="W37" s="6" t="str">
        <f>CONCATENATE("./waf --run ""MCS ", $D$1,"=", D37, " ", $E$1, "=", E37, " ",$F$1,"=",F37, " ", $G$1,"=",G37, " ", $H$1,"=",H37, " ", $I$1, "=", I37, " ", $J$1,"=",J37, " ", $K$1,"=", K37,  " ",  $L$1, "=", L37, " ", $M$1, "=",M37, " ", $N$1, "=", N37, " ", $O$1,"=",O37, " ", $P$1,"=",P37, " ",$Q$1,"=",Q37," ",$R$1,"=",R37," ",$S$1, "=",S37, " ", $T$1,"=",T37, " ", $U$1,"=",U37, " ", $V$1,"=",V37, """")</f>
        <v>./waf --run "MCS --dir=expid_18_run__2 --run=2 --duration=10 --technology=0 --numAp=9 --numSta=5 --powSta=18 --powAp=23 --mcs=5 --udp=0 --distance=10 --frequency=5 --channelWidth=160 --numTxSpatialStreams=4 --numRxSpatialStreams=4 --numAntennas=4 --speed=0 --powerMode=0 --guardInterval=800"</v>
      </c>
    </row>
    <row r="38" spans="1:23" ht="15.75" customHeight="1" x14ac:dyDescent="0.15">
      <c r="A38" s="30">
        <f>A37+1</f>
        <v>19</v>
      </c>
      <c r="B38" s="1"/>
      <c r="C38" s="1"/>
      <c r="D38" s="1" t="str">
        <f>CONCATENATE("expid_",A38,"_run__",E38)</f>
        <v>expid_19_run__1</v>
      </c>
      <c r="E38" s="1">
        <v>1</v>
      </c>
      <c r="F38" s="1">
        <v>10</v>
      </c>
      <c r="G38" s="1">
        <v>0</v>
      </c>
      <c r="H38" s="1">
        <v>9</v>
      </c>
      <c r="I38" s="1">
        <v>5</v>
      </c>
      <c r="J38" s="1">
        <v>18</v>
      </c>
      <c r="K38" s="1">
        <v>23</v>
      </c>
      <c r="L38" s="1">
        <v>8</v>
      </c>
      <c r="M38" s="1">
        <v>0</v>
      </c>
      <c r="N38" s="1">
        <v>10</v>
      </c>
      <c r="O38" s="1">
        <v>5</v>
      </c>
      <c r="P38" s="1">
        <v>20</v>
      </c>
      <c r="Q38" s="1">
        <v>4</v>
      </c>
      <c r="R38" s="1">
        <v>4</v>
      </c>
      <c r="S38" s="1">
        <v>4</v>
      </c>
      <c r="T38" s="1">
        <v>0</v>
      </c>
      <c r="U38" s="1">
        <v>0</v>
      </c>
      <c r="V38" s="1">
        <v>800</v>
      </c>
      <c r="W38" s="6" t="str">
        <f>CONCATENATE("./waf --run ""MCS ", $D$1,"=", D38, " ", $E$1, "=", E38, " ",$F$1,"=",F38, " ", $G$1,"=",G38, " ", $H$1,"=",H38, " ", $I$1, "=", I38, " ", $J$1,"=",J38, " ", $K$1,"=", K38,  " ",  $L$1, "=", L38, " ", $M$1, "=",M38, " ", $N$1, "=", N38, " ", $O$1,"=",O38, " ", $P$1,"=",P38, " ",$Q$1,"=",Q38," ",$R$1,"=",R38," ",$S$1, "=",S38, " ", $T$1,"=",T38, " ", $U$1,"=",U38, " ", $V$1,"=",V38, """")</f>
        <v>./waf --run "MCS --dir=expid_19_run__1 --run=1 --duration=10 --technology=0 --numAp=9 --numSta=5 --powSta=18 --powAp=23 --mcs=8 --udp=0 --distance=10 --frequency=5 --channelWidth=20 --numTxSpatialStreams=4 --numRxSpatialStreams=4 --numAntennas=4 --speed=0 --powerMode=0 --guardInterval=800"</v>
      </c>
    </row>
    <row r="39" spans="1:23" ht="15.75" customHeight="1" x14ac:dyDescent="0.15">
      <c r="A39" s="30">
        <f>A38</f>
        <v>19</v>
      </c>
      <c r="B39" s="1"/>
      <c r="C39" s="1"/>
      <c r="D39" s="1" t="str">
        <f>CONCATENATE("expid_",A39,"_run__",E39)</f>
        <v>expid_19_run__2</v>
      </c>
      <c r="E39" s="1">
        <v>2</v>
      </c>
      <c r="F39" s="1">
        <v>10</v>
      </c>
      <c r="G39" s="1">
        <v>0</v>
      </c>
      <c r="H39" s="1">
        <v>9</v>
      </c>
      <c r="I39" s="1">
        <v>5</v>
      </c>
      <c r="J39" s="1">
        <v>18</v>
      </c>
      <c r="K39" s="1">
        <v>23</v>
      </c>
      <c r="L39" s="1">
        <v>8</v>
      </c>
      <c r="M39" s="1">
        <v>0</v>
      </c>
      <c r="N39" s="1">
        <v>10</v>
      </c>
      <c r="O39" s="1">
        <v>5</v>
      </c>
      <c r="P39" s="1">
        <v>20</v>
      </c>
      <c r="Q39" s="1">
        <v>4</v>
      </c>
      <c r="R39" s="1">
        <v>4</v>
      </c>
      <c r="S39" s="1">
        <v>4</v>
      </c>
      <c r="T39" s="1">
        <v>0</v>
      </c>
      <c r="U39" s="1">
        <v>0</v>
      </c>
      <c r="V39" s="1">
        <v>800</v>
      </c>
      <c r="W39" s="6" t="str">
        <f>CONCATENATE("./waf --run ""MCS ", $D$1,"=", D39, " ", $E$1, "=", E39, " ",$F$1,"=",F39, " ", $G$1,"=",G39, " ", $H$1,"=",H39, " ", $I$1, "=", I39, " ", $J$1,"=",J39, " ", $K$1,"=", K39,  " ",  $L$1, "=", L39, " ", $M$1, "=",M39, " ", $N$1, "=", N39, " ", $O$1,"=",O39, " ", $P$1,"=",P39, " ",$Q$1,"=",Q39," ",$R$1,"=",R39," ",$S$1, "=",S39, " ", $T$1,"=",T39, " ", $U$1,"=",U39, " ", $V$1,"=",V39, """")</f>
        <v>./waf --run "MCS --dir=expid_19_run__2 --run=2 --duration=10 --technology=0 --numAp=9 --numSta=5 --powSta=18 --powAp=23 --mcs=8 --udp=0 --distance=10 --frequency=5 --channelWidth=20 --numTxSpatialStreams=4 --numRxSpatialStreams=4 --numAntennas=4 --speed=0 --powerMode=0 --guardInterval=800"</v>
      </c>
    </row>
    <row r="40" spans="1:23" ht="15.75" customHeight="1" x14ac:dyDescent="0.15">
      <c r="A40" s="30">
        <f>A39+1</f>
        <v>20</v>
      </c>
      <c r="B40" s="1"/>
      <c r="C40" s="1"/>
      <c r="D40" s="1" t="str">
        <f>CONCATENATE("expid_",A40,"_run__",E40)</f>
        <v>expid_20_run__1</v>
      </c>
      <c r="E40" s="1">
        <v>1</v>
      </c>
      <c r="F40" s="1">
        <v>10</v>
      </c>
      <c r="G40" s="1">
        <v>0</v>
      </c>
      <c r="H40" s="1">
        <v>9</v>
      </c>
      <c r="I40" s="1">
        <v>5</v>
      </c>
      <c r="J40" s="1">
        <v>18</v>
      </c>
      <c r="K40" s="1">
        <v>23</v>
      </c>
      <c r="L40" s="1">
        <v>8</v>
      </c>
      <c r="M40" s="1">
        <v>0</v>
      </c>
      <c r="N40" s="1">
        <v>10</v>
      </c>
      <c r="O40" s="1">
        <v>5</v>
      </c>
      <c r="P40" s="1">
        <v>80</v>
      </c>
      <c r="Q40" s="1">
        <v>4</v>
      </c>
      <c r="R40" s="1">
        <v>4</v>
      </c>
      <c r="S40" s="1">
        <v>4</v>
      </c>
      <c r="T40" s="1">
        <v>0</v>
      </c>
      <c r="U40" s="1">
        <v>0</v>
      </c>
      <c r="V40" s="1">
        <v>800</v>
      </c>
      <c r="W40" s="6" t="str">
        <f>CONCATENATE("./waf --run ""MCS ", $D$1,"=", D40, " ", $E$1, "=", E40, " ",$F$1,"=",F40, " ", $G$1,"=",G40, " ", $H$1,"=",H40, " ", $I$1, "=", I40, " ", $J$1,"=",J40, " ", $K$1,"=", K40,  " ",  $L$1, "=", L40, " ", $M$1, "=",M40, " ", $N$1, "=", N40, " ", $O$1,"=",O40, " ", $P$1,"=",P40, " ",$Q$1,"=",Q40," ",$R$1,"=",R40," ",$S$1, "=",S40, " ", $T$1,"=",T40, " ", $U$1,"=",U40, " ", $V$1,"=",V40, """")</f>
        <v>./waf --run "MCS --dir=expid_20_run__1 --run=1 --duration=10 --technology=0 --numAp=9 --numSta=5 --powSta=18 --powAp=23 --mcs=8 --udp=0 --distance=10 --frequency=5 --channelWidth=80 --numTxSpatialStreams=4 --numRxSpatialStreams=4 --numAntennas=4 --speed=0 --powerMode=0 --guardInterval=800"</v>
      </c>
    </row>
    <row r="41" spans="1:23" ht="15.75" customHeight="1" x14ac:dyDescent="0.15">
      <c r="A41" s="30">
        <f>A40</f>
        <v>20</v>
      </c>
      <c r="B41" s="1"/>
      <c r="C41" s="1"/>
      <c r="D41" s="1" t="str">
        <f>CONCATENATE("expid_",A41,"_run__",E41)</f>
        <v>expid_20_run__2</v>
      </c>
      <c r="E41" s="1">
        <v>2</v>
      </c>
      <c r="F41" s="1">
        <v>10</v>
      </c>
      <c r="G41" s="1">
        <v>0</v>
      </c>
      <c r="H41" s="1">
        <v>9</v>
      </c>
      <c r="I41" s="1">
        <v>5</v>
      </c>
      <c r="J41" s="1">
        <v>18</v>
      </c>
      <c r="K41" s="1">
        <v>23</v>
      </c>
      <c r="L41" s="1">
        <v>8</v>
      </c>
      <c r="M41" s="1">
        <v>0</v>
      </c>
      <c r="N41" s="1">
        <v>10</v>
      </c>
      <c r="O41" s="1">
        <v>5</v>
      </c>
      <c r="P41" s="1">
        <v>80</v>
      </c>
      <c r="Q41" s="1">
        <v>4</v>
      </c>
      <c r="R41" s="1">
        <v>4</v>
      </c>
      <c r="S41" s="1">
        <v>4</v>
      </c>
      <c r="T41" s="1">
        <v>0</v>
      </c>
      <c r="U41" s="1">
        <v>0</v>
      </c>
      <c r="V41" s="1">
        <v>800</v>
      </c>
      <c r="W41" s="6" t="str">
        <f>CONCATENATE("./waf --run ""MCS ", $D$1,"=", D41, " ", $E$1, "=", E41, " ",$F$1,"=",F41, " ", $G$1,"=",G41, " ", $H$1,"=",H41, " ", $I$1, "=", I41, " ", $J$1,"=",J41, " ", $K$1,"=", K41,  " ",  $L$1, "=", L41, " ", $M$1, "=",M41, " ", $N$1, "=", N41, " ", $O$1,"=",O41, " ", $P$1,"=",P41, " ",$Q$1,"=",Q41," ",$R$1,"=",R41," ",$S$1, "=",S41, " ", $T$1,"=",T41, " ", $U$1,"=",U41, " ", $V$1,"=",V41, """")</f>
        <v>./waf --run "MCS --dir=expid_20_run__2 --run=2 --duration=10 --technology=0 --numAp=9 --numSta=5 --powSta=18 --powAp=23 --mcs=8 --udp=0 --distance=10 --frequency=5 --channelWidth=80 --numTxSpatialStreams=4 --numRxSpatialStreams=4 --numAntennas=4 --speed=0 --powerMode=0 --guardInterval=800"</v>
      </c>
    </row>
    <row r="42" spans="1:23" ht="15.75" customHeight="1" x14ac:dyDescent="0.15">
      <c r="A42" s="30">
        <f>A41+1</f>
        <v>21</v>
      </c>
      <c r="B42" s="1"/>
      <c r="C42" s="1"/>
      <c r="D42" s="1" t="str">
        <f>CONCATENATE("expid_",A42,"_run__",E42)</f>
        <v>expid_21_run__1</v>
      </c>
      <c r="E42" s="1">
        <v>1</v>
      </c>
      <c r="F42" s="1">
        <v>10</v>
      </c>
      <c r="G42" s="1">
        <v>0</v>
      </c>
      <c r="H42" s="1">
        <v>9</v>
      </c>
      <c r="I42" s="1">
        <v>5</v>
      </c>
      <c r="J42" s="1">
        <v>18</v>
      </c>
      <c r="K42" s="1">
        <v>23</v>
      </c>
      <c r="L42" s="1">
        <v>8</v>
      </c>
      <c r="M42" s="1">
        <v>0</v>
      </c>
      <c r="N42" s="1">
        <v>10</v>
      </c>
      <c r="O42" s="1">
        <v>5</v>
      </c>
      <c r="P42" s="1">
        <v>160</v>
      </c>
      <c r="Q42" s="1">
        <v>4</v>
      </c>
      <c r="R42" s="1">
        <v>4</v>
      </c>
      <c r="S42" s="1">
        <v>4</v>
      </c>
      <c r="T42" s="1">
        <v>0</v>
      </c>
      <c r="U42" s="1">
        <v>0</v>
      </c>
      <c r="V42" s="1">
        <v>800</v>
      </c>
      <c r="W42" s="6" t="str">
        <f>CONCATENATE("./waf --run ""MCS ", $D$1,"=", D42, " ", $E$1, "=", E42, " ",$F$1,"=",F42, " ", $G$1,"=",G42, " ", $H$1,"=",H42, " ", $I$1, "=", I42, " ", $J$1,"=",J42, " ", $K$1,"=", K42,  " ",  $L$1, "=", L42, " ", $M$1, "=",M42, " ", $N$1, "=", N42, " ", $O$1,"=",O42, " ", $P$1,"=",P42, " ",$Q$1,"=",Q42," ",$R$1,"=",R42," ",$S$1, "=",S42, " ", $T$1,"=",T42, " ", $U$1,"=",U42, " ", $V$1,"=",V42, """")</f>
        <v>./waf --run "MCS --dir=expid_21_run__1 --run=1 --duration=10 --technology=0 --numAp=9 --numSta=5 --powSta=18 --powAp=23 --mcs=8 --udp=0 --distance=10 --frequency=5 --channelWidth=160 --numTxSpatialStreams=4 --numRxSpatialStreams=4 --numAntennas=4 --speed=0 --powerMode=0 --guardInterval=800"</v>
      </c>
    </row>
    <row r="43" spans="1:23" ht="15.75" customHeight="1" x14ac:dyDescent="0.15">
      <c r="A43" s="30">
        <f>A42</f>
        <v>21</v>
      </c>
      <c r="B43" s="1"/>
      <c r="C43" s="1"/>
      <c r="D43" s="1" t="str">
        <f>CONCATENATE("expid_",A43,"_run__",E43)</f>
        <v>expid_21_run__2</v>
      </c>
      <c r="E43" s="1">
        <v>2</v>
      </c>
      <c r="F43" s="1">
        <v>10</v>
      </c>
      <c r="G43" s="1">
        <v>0</v>
      </c>
      <c r="H43" s="1">
        <v>9</v>
      </c>
      <c r="I43" s="1">
        <v>5</v>
      </c>
      <c r="J43" s="1">
        <v>18</v>
      </c>
      <c r="K43" s="1">
        <v>23</v>
      </c>
      <c r="L43" s="1">
        <v>8</v>
      </c>
      <c r="M43" s="1">
        <v>0</v>
      </c>
      <c r="N43" s="1">
        <v>10</v>
      </c>
      <c r="O43" s="1">
        <v>5</v>
      </c>
      <c r="P43" s="1">
        <v>160</v>
      </c>
      <c r="Q43" s="1">
        <v>4</v>
      </c>
      <c r="R43" s="1">
        <v>4</v>
      </c>
      <c r="S43" s="1">
        <v>4</v>
      </c>
      <c r="T43" s="1">
        <v>0</v>
      </c>
      <c r="U43" s="1">
        <v>0</v>
      </c>
      <c r="V43" s="1">
        <v>800</v>
      </c>
      <c r="W43" s="6" t="str">
        <f>CONCATENATE("./waf --run ""MCS ", $D$1,"=", D43, " ", $E$1, "=", E43, " ",$F$1,"=",F43, " ", $G$1,"=",G43, " ", $H$1,"=",H43, " ", $I$1, "=", I43, " ", $J$1,"=",J43, " ", $K$1,"=", K43,  " ",  $L$1, "=", L43, " ", $M$1, "=",M43, " ", $N$1, "=", N43, " ", $O$1,"=",O43, " ", $P$1,"=",P43, " ",$Q$1,"=",Q43," ",$R$1,"=",R43," ",$S$1, "=",S43, " ", $T$1,"=",T43, " ", $U$1,"=",U43, " ", $V$1,"=",V43, """")</f>
        <v>./waf --run "MCS --dir=expid_21_run__2 --run=2 --duration=10 --technology=0 --numAp=9 --numSta=5 --powSta=18 --powAp=23 --mcs=8 --udp=0 --distance=10 --frequency=5 --channelWidth=160 --numTxSpatialStreams=4 --numRxSpatialStreams=4 --numAntennas=4 --speed=0 --powerMode=0 --guardInterval=800"</v>
      </c>
    </row>
    <row r="44" spans="1:23" ht="15.75" customHeight="1" x14ac:dyDescent="0.15">
      <c r="A44" s="30">
        <f>A43+1</f>
        <v>22</v>
      </c>
      <c r="B44" s="1"/>
      <c r="C44" s="1"/>
      <c r="D44" s="1" t="str">
        <f>CONCATENATE("expid_",A44,"_run__",E44)</f>
        <v>expid_22_run__1</v>
      </c>
      <c r="E44" s="1">
        <v>1</v>
      </c>
      <c r="F44" s="1">
        <v>10</v>
      </c>
      <c r="G44" s="1">
        <v>0</v>
      </c>
      <c r="H44" s="1">
        <v>9</v>
      </c>
      <c r="I44" s="1">
        <v>5</v>
      </c>
      <c r="J44" s="1">
        <v>18</v>
      </c>
      <c r="K44" s="1">
        <v>23</v>
      </c>
      <c r="L44" s="1">
        <v>11</v>
      </c>
      <c r="M44" s="1">
        <v>0</v>
      </c>
      <c r="N44" s="1">
        <v>10</v>
      </c>
      <c r="O44" s="1">
        <v>5</v>
      </c>
      <c r="P44" s="1">
        <v>20</v>
      </c>
      <c r="Q44" s="1">
        <v>4</v>
      </c>
      <c r="R44" s="1">
        <v>4</v>
      </c>
      <c r="S44" s="1">
        <v>4</v>
      </c>
      <c r="T44" s="1">
        <v>0</v>
      </c>
      <c r="U44" s="1">
        <v>0</v>
      </c>
      <c r="V44" s="1">
        <v>800</v>
      </c>
      <c r="W44" s="6" t="str">
        <f>CONCATENATE("./waf --run ""MCS ", $D$1,"=", D44, " ", $E$1, "=", E44, " ",$F$1,"=",F44, " ", $G$1,"=",G44, " ", $H$1,"=",H44, " ", $I$1, "=", I44, " ", $J$1,"=",J44, " ", $K$1,"=", K44,  " ",  $L$1, "=", L44, " ", $M$1, "=",M44, " ", $N$1, "=", N44, " ", $O$1,"=",O44, " ", $P$1,"=",P44, " ",$Q$1,"=",Q44," ",$R$1,"=",R44," ",$S$1, "=",S44, " ", $T$1,"=",T44, " ", $U$1,"=",U44, " ", $V$1,"=",V44, """")</f>
        <v>./waf --run "MCS --dir=expid_22_run__1 --run=1 --duration=10 --technology=0 --numAp=9 --numSta=5 --powSta=18 --powAp=23 --mcs=11 --udp=0 --distance=10 --frequency=5 --channelWidth=20 --numTxSpatialStreams=4 --numRxSpatialStreams=4 --numAntennas=4 --speed=0 --powerMode=0 --guardInterval=800"</v>
      </c>
    </row>
    <row r="45" spans="1:23" ht="15.75" customHeight="1" x14ac:dyDescent="0.15">
      <c r="A45" s="30">
        <f>A44</f>
        <v>22</v>
      </c>
      <c r="B45" s="1"/>
      <c r="C45" s="1"/>
      <c r="D45" s="1" t="str">
        <f>CONCATENATE("expid_",A45,"_run__",E45)</f>
        <v>expid_22_run__2</v>
      </c>
      <c r="E45" s="1">
        <v>2</v>
      </c>
      <c r="F45" s="1">
        <v>10</v>
      </c>
      <c r="G45" s="1">
        <v>0</v>
      </c>
      <c r="H45" s="1">
        <v>9</v>
      </c>
      <c r="I45" s="1">
        <v>5</v>
      </c>
      <c r="J45" s="1">
        <v>18</v>
      </c>
      <c r="K45" s="1">
        <v>23</v>
      </c>
      <c r="L45" s="1">
        <v>11</v>
      </c>
      <c r="M45" s="1">
        <v>0</v>
      </c>
      <c r="N45" s="1">
        <v>10</v>
      </c>
      <c r="O45" s="1">
        <v>5</v>
      </c>
      <c r="P45" s="1">
        <v>20</v>
      </c>
      <c r="Q45" s="1">
        <v>4</v>
      </c>
      <c r="R45" s="1">
        <v>4</v>
      </c>
      <c r="S45" s="1">
        <v>4</v>
      </c>
      <c r="T45" s="1">
        <v>0</v>
      </c>
      <c r="U45" s="1">
        <v>0</v>
      </c>
      <c r="V45" s="1">
        <v>800</v>
      </c>
      <c r="W45" s="6" t="str">
        <f>CONCATENATE("./waf --run ""MCS ", $D$1,"=", D45, " ", $E$1, "=", E45, " ",$F$1,"=",F45, " ", $G$1,"=",G45, " ", $H$1,"=",H45, " ", $I$1, "=", I45, " ", $J$1,"=",J45, " ", $K$1,"=", K45,  " ",  $L$1, "=", L45, " ", $M$1, "=",M45, " ", $N$1, "=", N45, " ", $O$1,"=",O45, " ", $P$1,"=",P45, " ",$Q$1,"=",Q45," ",$R$1,"=",R45," ",$S$1, "=",S45, " ", $T$1,"=",T45, " ", $U$1,"=",U45, " ", $V$1,"=",V45, """")</f>
        <v>./waf --run "MCS --dir=expid_22_run__2 --run=2 --duration=10 --technology=0 --numAp=9 --numSta=5 --powSta=18 --powAp=23 --mcs=11 --udp=0 --distance=10 --frequency=5 --channelWidth=20 --numTxSpatialStreams=4 --numRxSpatialStreams=4 --numAntennas=4 --speed=0 --powerMode=0 --guardInterval=800"</v>
      </c>
    </row>
    <row r="46" spans="1:23" ht="15.75" customHeight="1" x14ac:dyDescent="0.15">
      <c r="A46" s="30">
        <f>A45+1</f>
        <v>23</v>
      </c>
      <c r="B46" s="1"/>
      <c r="C46" s="1"/>
      <c r="D46" s="1" t="str">
        <f>CONCATENATE("expid_",A46,"_run__",E46)</f>
        <v>expid_23_run__1</v>
      </c>
      <c r="E46" s="1">
        <v>1</v>
      </c>
      <c r="F46" s="1">
        <v>10</v>
      </c>
      <c r="G46" s="1">
        <v>0</v>
      </c>
      <c r="H46" s="1">
        <v>9</v>
      </c>
      <c r="I46" s="1">
        <v>5</v>
      </c>
      <c r="J46" s="1">
        <v>18</v>
      </c>
      <c r="K46" s="1">
        <v>23</v>
      </c>
      <c r="L46" s="1">
        <v>11</v>
      </c>
      <c r="M46" s="1">
        <v>0</v>
      </c>
      <c r="N46" s="1">
        <v>10</v>
      </c>
      <c r="O46" s="1">
        <v>5</v>
      </c>
      <c r="P46" s="1">
        <v>80</v>
      </c>
      <c r="Q46" s="1">
        <v>4</v>
      </c>
      <c r="R46" s="1">
        <v>4</v>
      </c>
      <c r="S46" s="1">
        <v>4</v>
      </c>
      <c r="T46" s="1">
        <v>0</v>
      </c>
      <c r="U46" s="1">
        <v>0</v>
      </c>
      <c r="V46" s="1">
        <v>800</v>
      </c>
      <c r="W46" s="6" t="str">
        <f>CONCATENATE("./waf --run ""MCS ", $D$1,"=", D46, " ", $E$1, "=", E46, " ",$F$1,"=",F46, " ", $G$1,"=",G46, " ", $H$1,"=",H46, " ", $I$1, "=", I46, " ", $J$1,"=",J46, " ", $K$1,"=", K46,  " ",  $L$1, "=", L46, " ", $M$1, "=",M46, " ", $N$1, "=", N46, " ", $O$1,"=",O46, " ", $P$1,"=",P46, " ",$Q$1,"=",Q46," ",$R$1,"=",R46," ",$S$1, "=",S46, " ", $T$1,"=",T46, " ", $U$1,"=",U46, " ", $V$1,"=",V46, """")</f>
        <v>./waf --run "MCS --dir=expid_23_run__1 --run=1 --duration=10 --technology=0 --numAp=9 --numSta=5 --powSta=18 --powAp=23 --mcs=11 --udp=0 --distance=10 --frequency=5 --channelWidth=80 --numTxSpatialStreams=4 --numRxSpatialStreams=4 --numAntennas=4 --speed=0 --powerMode=0 --guardInterval=800"</v>
      </c>
    </row>
    <row r="47" spans="1:23" ht="15.75" customHeight="1" x14ac:dyDescent="0.15">
      <c r="A47" s="30">
        <f>A46</f>
        <v>23</v>
      </c>
      <c r="B47" s="1"/>
      <c r="C47" s="1"/>
      <c r="D47" s="1" t="str">
        <f>CONCATENATE("expid_",A47,"_run__",E47)</f>
        <v>expid_23_run__2</v>
      </c>
      <c r="E47" s="1">
        <v>2</v>
      </c>
      <c r="F47" s="1">
        <v>10</v>
      </c>
      <c r="G47" s="1">
        <v>0</v>
      </c>
      <c r="H47" s="1">
        <v>9</v>
      </c>
      <c r="I47" s="1">
        <v>5</v>
      </c>
      <c r="J47" s="1">
        <v>18</v>
      </c>
      <c r="K47" s="1">
        <v>23</v>
      </c>
      <c r="L47" s="1">
        <v>11</v>
      </c>
      <c r="M47" s="1">
        <v>0</v>
      </c>
      <c r="N47" s="1">
        <v>10</v>
      </c>
      <c r="O47" s="1">
        <v>5</v>
      </c>
      <c r="P47" s="1">
        <v>80</v>
      </c>
      <c r="Q47" s="1">
        <v>4</v>
      </c>
      <c r="R47" s="1">
        <v>4</v>
      </c>
      <c r="S47" s="1">
        <v>4</v>
      </c>
      <c r="T47" s="1">
        <v>0</v>
      </c>
      <c r="U47" s="1">
        <v>0</v>
      </c>
      <c r="V47" s="1">
        <v>800</v>
      </c>
      <c r="W47" s="6" t="str">
        <f>CONCATENATE("./waf --run ""MCS ", $D$1,"=", D47, " ", $E$1, "=", E47, " ",$F$1,"=",F47, " ", $G$1,"=",G47, " ", $H$1,"=",H47, " ", $I$1, "=", I47, " ", $J$1,"=",J47, " ", $K$1,"=", K47,  " ",  $L$1, "=", L47, " ", $M$1, "=",M47, " ", $N$1, "=", N47, " ", $O$1,"=",O47, " ", $P$1,"=",P47, " ",$Q$1,"=",Q47," ",$R$1,"=",R47," ",$S$1, "=",S47, " ", $T$1,"=",T47, " ", $U$1,"=",U47, " ", $V$1,"=",V47, """")</f>
        <v>./waf --run "MCS --dir=expid_23_run__2 --run=2 --duration=10 --technology=0 --numAp=9 --numSta=5 --powSta=18 --powAp=23 --mcs=11 --udp=0 --distance=10 --frequency=5 --channelWidth=80 --numTxSpatialStreams=4 --numRxSpatialStreams=4 --numAntennas=4 --speed=0 --powerMode=0 --guardInterval=800"</v>
      </c>
    </row>
    <row r="48" spans="1:23" ht="15.75" customHeight="1" x14ac:dyDescent="0.15">
      <c r="A48" s="30">
        <f>A47+1</f>
        <v>24</v>
      </c>
      <c r="B48" s="1"/>
      <c r="C48" s="1"/>
      <c r="D48" s="1" t="str">
        <f>CONCATENATE("expid_",A48,"_run__",E48)</f>
        <v>expid_24_run__1</v>
      </c>
      <c r="E48" s="1">
        <v>1</v>
      </c>
      <c r="F48" s="1">
        <v>10</v>
      </c>
      <c r="G48" s="1">
        <v>0</v>
      </c>
      <c r="H48" s="1">
        <v>9</v>
      </c>
      <c r="I48" s="1">
        <v>5</v>
      </c>
      <c r="J48" s="1">
        <v>18</v>
      </c>
      <c r="K48" s="1">
        <v>23</v>
      </c>
      <c r="L48" s="1">
        <v>11</v>
      </c>
      <c r="M48" s="1">
        <v>0</v>
      </c>
      <c r="N48" s="1">
        <v>10</v>
      </c>
      <c r="O48" s="1">
        <v>5</v>
      </c>
      <c r="P48" s="1">
        <v>160</v>
      </c>
      <c r="Q48" s="1">
        <v>4</v>
      </c>
      <c r="R48" s="1">
        <v>4</v>
      </c>
      <c r="S48" s="1">
        <v>4</v>
      </c>
      <c r="T48" s="1">
        <v>0</v>
      </c>
      <c r="U48" s="1">
        <v>0</v>
      </c>
      <c r="V48" s="1">
        <v>800</v>
      </c>
      <c r="W48" s="6" t="str">
        <f>CONCATENATE("./waf --run ""MCS ", $D$1,"=", D48, " ", $E$1, "=", E48, " ",$F$1,"=",F48, " ", $G$1,"=",G48, " ", $H$1,"=",H48, " ", $I$1, "=", I48, " ", $J$1,"=",J48, " ", $K$1,"=", K48,  " ",  $L$1, "=", L48, " ", $M$1, "=",M48, " ", $N$1, "=", N48, " ", $O$1,"=",O48, " ", $P$1,"=",P48, " ",$Q$1,"=",Q48," ",$R$1,"=",R48," ",$S$1, "=",S48, " ", $T$1,"=",T48, " ", $U$1,"=",U48, " ", $V$1,"=",V48, """")</f>
        <v>./waf --run "MCS --dir=expid_24_run__1 --run=1 --duration=10 --technology=0 --numAp=9 --numSta=5 --powSta=18 --powAp=23 --mcs=11 --udp=0 --distance=10 --frequency=5 --channelWidth=160 --numTxSpatialStreams=4 --numRxSpatialStreams=4 --numAntennas=4 --speed=0 --powerMode=0 --guardInterval=800"</v>
      </c>
    </row>
    <row r="49" spans="1:23" ht="15.75" customHeight="1" x14ac:dyDescent="0.15">
      <c r="A49" s="30">
        <f>A48</f>
        <v>24</v>
      </c>
      <c r="B49" s="1"/>
      <c r="C49" s="1"/>
      <c r="D49" s="1" t="str">
        <f>CONCATENATE("expid_",A49,"_run__",E49)</f>
        <v>expid_24_run__2</v>
      </c>
      <c r="E49" s="1">
        <v>2</v>
      </c>
      <c r="F49" s="1">
        <v>10</v>
      </c>
      <c r="G49" s="1">
        <v>0</v>
      </c>
      <c r="H49" s="1">
        <v>9</v>
      </c>
      <c r="I49" s="1">
        <v>5</v>
      </c>
      <c r="J49" s="1">
        <v>18</v>
      </c>
      <c r="K49" s="1">
        <v>23</v>
      </c>
      <c r="L49" s="1">
        <v>11</v>
      </c>
      <c r="M49" s="1">
        <v>0</v>
      </c>
      <c r="N49" s="1">
        <v>10</v>
      </c>
      <c r="O49" s="1">
        <v>5</v>
      </c>
      <c r="P49" s="1">
        <v>160</v>
      </c>
      <c r="Q49" s="1">
        <v>4</v>
      </c>
      <c r="R49" s="1">
        <v>4</v>
      </c>
      <c r="S49" s="1">
        <v>4</v>
      </c>
      <c r="T49" s="1">
        <v>0</v>
      </c>
      <c r="U49" s="1">
        <v>0</v>
      </c>
      <c r="V49" s="1">
        <v>800</v>
      </c>
      <c r="W49" s="6" t="str">
        <f>CONCATENATE("./waf --run ""MCS ", $D$1,"=", D49, " ", $E$1, "=", E49, " ",$F$1,"=",F49, " ", $G$1,"=",G49, " ", $H$1,"=",H49, " ", $I$1, "=", I49, " ", $J$1,"=",J49, " ", $K$1,"=", K49,  " ",  $L$1, "=", L49, " ", $M$1, "=",M49, " ", $N$1, "=", N49, " ", $O$1,"=",O49, " ", $P$1,"=",P49, " ",$Q$1,"=",Q49," ",$R$1,"=",R49," ",$S$1, "=",S49, " ", $T$1,"=",T49, " ", $U$1,"=",U49, " ", $V$1,"=",V49, """")</f>
        <v>./waf --run "MCS --dir=expid_24_run__2 --run=2 --duration=10 --technology=0 --numAp=9 --numSta=5 --powSta=18 --powAp=23 --mcs=11 --udp=0 --distance=10 --frequency=5 --channelWidth=160 --numTxSpatialStreams=4 --numRxSpatialStreams=4 --numAntennas=4 --speed=0 --powerMode=0 --guardInterval=800"</v>
      </c>
    </row>
    <row r="50" spans="1:23" ht="15.75" customHeight="1" x14ac:dyDescent="0.15">
      <c r="A50" s="51">
        <f>A49+1</f>
        <v>25</v>
      </c>
      <c r="B50" s="1"/>
      <c r="C50" s="1"/>
      <c r="D50" s="1" t="str">
        <f>CONCATENATE("expid_",A50,"_run__",E50)</f>
        <v>expid_25_run__1</v>
      </c>
      <c r="E50" s="1">
        <v>1</v>
      </c>
      <c r="F50" s="1">
        <v>10</v>
      </c>
      <c r="G50" s="1">
        <v>0</v>
      </c>
      <c r="H50" s="1">
        <v>1</v>
      </c>
      <c r="I50" s="1">
        <v>25</v>
      </c>
      <c r="J50" s="1">
        <v>18</v>
      </c>
      <c r="K50" s="1">
        <v>23</v>
      </c>
      <c r="L50" s="1">
        <v>11</v>
      </c>
      <c r="M50" s="1">
        <v>0</v>
      </c>
      <c r="N50" s="1">
        <v>1</v>
      </c>
      <c r="O50" s="1">
        <v>5</v>
      </c>
      <c r="P50" s="1">
        <v>20</v>
      </c>
      <c r="Q50" s="1">
        <v>4</v>
      </c>
      <c r="R50" s="1">
        <v>4</v>
      </c>
      <c r="S50" s="1">
        <v>4</v>
      </c>
      <c r="T50" s="1">
        <v>0</v>
      </c>
      <c r="U50" s="1">
        <v>0</v>
      </c>
      <c r="V50" s="1">
        <v>800</v>
      </c>
      <c r="W50" s="6" t="str">
        <f>CONCATENATE("./waf --run ""MCS ", $D$1,"=", D50, " ", $E$1, "=", E50, " ",$F$1,"=",F50, " ", $G$1,"=",G50, " ", $H$1,"=",H50, " ", $I$1, "=", I50, " ", $J$1,"=",J50, " ", $K$1,"=", K50,  " ",  $L$1, "=", L50, " ", $M$1, "=",M50, " ", $N$1, "=", N50, " ", $O$1,"=",O50, " ", $P$1,"=",P50, " ",$Q$1,"=",Q50," ",$R$1,"=",R50," ",$S$1, "=",S50, " ", $T$1,"=",T50, " ", $U$1,"=",U50, " ", $V$1,"=",V50, """")</f>
        <v>./waf --run "MCS --dir=expid_25_run__1 --run=1 --duration=10 --technology=0 --numAp=1 --numSta=25 --powSta=18 --powAp=23 --mcs=11 --udp=0 --distance=1 --frequency=5 --channelWidth=20 --numTxSpatialStreams=4 --numRxSpatialStreams=4 --numAntennas=4 --speed=0 --powerMode=0 --guardInterval=800"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92FC-AD38-8F40-9C8E-31CDF9DC284E}">
  <sheetPr>
    <outlinePr summaryBelow="0" summaryRight="0"/>
  </sheetPr>
  <dimension ref="A1:W33"/>
  <sheetViews>
    <sheetView zoomScale="109" workbookViewId="0">
      <selection activeCell="F2" sqref="F2"/>
    </sheetView>
  </sheetViews>
  <sheetFormatPr baseColWidth="10" defaultColWidth="14.5" defaultRowHeight="15.75" customHeight="1" x14ac:dyDescent="0.15"/>
  <cols>
    <col min="1" max="1" width="9" customWidth="1"/>
    <col min="2" max="3" width="10" customWidth="1"/>
    <col min="4" max="4" width="15.33203125" bestFit="1" customWidth="1"/>
    <col min="5" max="5" width="6" bestFit="1" customWidth="1"/>
    <col min="6" max="6" width="10.83203125" bestFit="1" customWidth="1"/>
    <col min="7" max="7" width="6.83203125" customWidth="1"/>
    <col min="8" max="8" width="9.5" customWidth="1"/>
    <col min="9" max="9" width="10.33203125" customWidth="1"/>
    <col min="10" max="10" width="11" customWidth="1"/>
    <col min="11" max="11" width="10.33203125" customWidth="1"/>
    <col min="12" max="12" width="7.33203125" customWidth="1"/>
    <col min="13" max="13" width="7" customWidth="1"/>
    <col min="14" max="14" width="11" bestFit="1" customWidth="1"/>
    <col min="15" max="15" width="12.33203125" bestFit="1" customWidth="1"/>
    <col min="16" max="16" width="15.83203125" bestFit="1" customWidth="1"/>
    <col min="20" max="20" width="8.5" bestFit="1" customWidth="1"/>
  </cols>
  <sheetData>
    <row r="1" spans="1:23" ht="13" x14ac:dyDescent="0.15">
      <c r="A1" s="9" t="s">
        <v>211</v>
      </c>
      <c r="B1" s="9" t="s">
        <v>29</v>
      </c>
      <c r="C1" s="9" t="s">
        <v>235</v>
      </c>
      <c r="D1" s="10" t="s">
        <v>234</v>
      </c>
      <c r="E1" s="10" t="s">
        <v>233</v>
      </c>
      <c r="F1" s="10" t="s">
        <v>30</v>
      </c>
      <c r="G1" s="10" t="s">
        <v>32</v>
      </c>
      <c r="H1" s="10" t="s">
        <v>33</v>
      </c>
      <c r="I1" s="10" t="s">
        <v>34</v>
      </c>
      <c r="J1" s="10" t="s">
        <v>36</v>
      </c>
      <c r="K1" s="10" t="s">
        <v>37</v>
      </c>
      <c r="L1" s="10" t="s">
        <v>41</v>
      </c>
      <c r="M1" s="10" t="s">
        <v>42</v>
      </c>
      <c r="N1" s="10" t="s">
        <v>43</v>
      </c>
      <c r="O1" s="10" t="s">
        <v>46</v>
      </c>
      <c r="P1" s="10" t="s">
        <v>47</v>
      </c>
      <c r="Q1" s="10" t="s">
        <v>48</v>
      </c>
      <c r="R1" s="10" t="s">
        <v>49</v>
      </c>
      <c r="S1" s="10" t="s">
        <v>50</v>
      </c>
      <c r="T1" s="10" t="s">
        <v>221</v>
      </c>
      <c r="U1" s="10" t="s">
        <v>222</v>
      </c>
      <c r="V1" s="10" t="s">
        <v>223</v>
      </c>
      <c r="W1" s="9" t="s">
        <v>212</v>
      </c>
    </row>
    <row r="2" spans="1:23" ht="13" x14ac:dyDescent="0.15">
      <c r="A2" s="30">
        <v>1</v>
      </c>
      <c r="B2" s="1" t="s">
        <v>231</v>
      </c>
      <c r="C2" s="1" t="s">
        <v>236</v>
      </c>
      <c r="D2" s="1" t="str">
        <f>CONCATENATE("expid_",A2,"_run__",E2)</f>
        <v>expid_1_run__1</v>
      </c>
      <c r="E2" s="1">
        <v>1</v>
      </c>
      <c r="F2" s="1">
        <v>600</v>
      </c>
      <c r="G2" s="1">
        <v>0</v>
      </c>
      <c r="H2" s="1">
        <v>9</v>
      </c>
      <c r="I2" s="1">
        <v>5</v>
      </c>
      <c r="J2" s="1">
        <v>18</v>
      </c>
      <c r="K2" s="1">
        <v>23</v>
      </c>
      <c r="L2" s="1">
        <v>11</v>
      </c>
      <c r="M2" s="1">
        <v>1</v>
      </c>
      <c r="N2" s="1">
        <v>10</v>
      </c>
      <c r="O2" s="1">
        <v>5</v>
      </c>
      <c r="P2" s="1">
        <v>160</v>
      </c>
      <c r="Q2" s="1">
        <v>4</v>
      </c>
      <c r="R2" s="1">
        <v>4</v>
      </c>
      <c r="S2" s="1">
        <v>4</v>
      </c>
      <c r="T2" s="1">
        <v>0</v>
      </c>
      <c r="U2" s="1">
        <v>0</v>
      </c>
      <c r="V2" s="1">
        <v>3200</v>
      </c>
      <c r="W2" s="6" t="str">
        <f>CONCATENATE("./waf --run ""MCS ", $D$1,"=", D2, " ", $E$1, "=", E2, " ",$F$1,"=",F2, " ", $G$1,"=",G2, " ", $H$1,"=",H2, " ", $I$1, "=", I2, " ", $J$1,"=",J2, " ", $K$1,"=", K2,  " ",  $L$1, "=", L2, " ", $M$1, "=",M2, " ", $N$1, "=", N2, " ", $O$1,"=",O2, " ", $P$1,"=",P2, " ",$Q$1,"=",Q2," ",$R$1,"=",R2," ",$S$1, "=",S2, " ", $T$1,"=",T2, " ", $U$1,"=",U2, " ", $V$1,"=",V2, """")</f>
        <v>./waf --run "MCS --dir=expid_1_run__1 --run=1 --duration=600 --technology=0 --numAp=9 --numSta=5 --powSta=18 --powAp=23 --mcs=11 --udp=1 --distance=10 --frequency=5 --channelWidth=160 --numTxSpatialStreams=4 --numRxSpatialStreams=4 --numAntennas=4 --speed=0 --powerMode=0 --guardInterval=3200"</v>
      </c>
    </row>
    <row r="3" spans="1:23" ht="13" x14ac:dyDescent="0.15">
      <c r="A3" s="30">
        <f>A2+1</f>
        <v>2</v>
      </c>
      <c r="B3" s="1" t="s">
        <v>232</v>
      </c>
      <c r="C3" s="1"/>
      <c r="D3" s="1" t="str">
        <f>CONCATENATE("expid_",A3,"_run__",E3)</f>
        <v>expid_2_run__2</v>
      </c>
      <c r="E3" s="1">
        <v>2</v>
      </c>
      <c r="F3" s="1">
        <v>600</v>
      </c>
      <c r="G3" s="1">
        <v>0</v>
      </c>
      <c r="H3" s="1">
        <v>2</v>
      </c>
      <c r="I3" s="1">
        <v>25</v>
      </c>
      <c r="J3" s="1">
        <v>18</v>
      </c>
      <c r="K3" s="1">
        <v>23</v>
      </c>
      <c r="L3" s="1">
        <v>11</v>
      </c>
      <c r="M3" s="1">
        <v>1</v>
      </c>
      <c r="N3" s="1">
        <v>10</v>
      </c>
      <c r="O3" s="1">
        <v>5</v>
      </c>
      <c r="P3" s="1">
        <v>160</v>
      </c>
      <c r="Q3" s="1">
        <v>4</v>
      </c>
      <c r="R3" s="1">
        <v>4</v>
      </c>
      <c r="S3" s="1">
        <v>4</v>
      </c>
      <c r="T3" s="1">
        <v>0</v>
      </c>
      <c r="U3" s="1">
        <v>0</v>
      </c>
      <c r="V3" s="1">
        <v>3200</v>
      </c>
      <c r="W3" s="6" t="str">
        <f>CONCATENATE("./waf --run ""MCS ", $D$1,"=", D3, " ", $E$1, "=", E3, " ",$F$1,"=",F3, " ", $G$1,"=",G3, " ", $H$1,"=",H3, " ", $I$1, "=", I3, " ", $J$1,"=",J3, " ", $K$1,"=", K3,  " ",  $L$1, "=", L3, " ", $M$1, "=",M3, " ", $N$1, "=", N3, " ", $O$1,"=",O3, " ", $P$1,"=",P3, " ",$Q$1,"=",Q3," ",$R$1,"=",R3," ",$S$1, "=",S3, " ", $T$1,"=",T3, " ", $U$1,"=",U3, " ", $V$1,"=",V3, """")</f>
        <v>./waf --run "MCS --dir=expid_2_run__2 --run=2 --duration=600 --technology=0 --numAp=2 --numSta=25 --powSta=18 --powAp=23 --mcs=11 --udp=1 --distance=10 --frequency=5 --channelWidth=160 --numTxSpatialStreams=4 --numRxSpatialStreams=4 --numAntennas=4 --speed=0 --powerMode=0 --guardInterval=3200"</v>
      </c>
    </row>
    <row r="4" spans="1:23" ht="13" x14ac:dyDescent="0.15">
      <c r="A4" s="30">
        <f>A3+1</f>
        <v>3</v>
      </c>
      <c r="B4" s="1"/>
      <c r="C4" s="1"/>
      <c r="D4" s="1" t="str">
        <f>CONCATENATE("expid_",A4,"_run__",E4)</f>
        <v>expid_3_run__1</v>
      </c>
      <c r="E4" s="1">
        <v>1</v>
      </c>
      <c r="F4" s="1">
        <v>600</v>
      </c>
      <c r="G4" s="1">
        <v>0</v>
      </c>
      <c r="H4" s="1">
        <v>2</v>
      </c>
      <c r="I4" s="1">
        <v>25</v>
      </c>
      <c r="J4" s="1">
        <v>18</v>
      </c>
      <c r="K4" s="1">
        <v>23</v>
      </c>
      <c r="L4" s="1">
        <v>8</v>
      </c>
      <c r="M4" s="1">
        <v>1</v>
      </c>
      <c r="N4" s="1">
        <v>10</v>
      </c>
      <c r="O4" s="1">
        <v>5</v>
      </c>
      <c r="P4" s="1">
        <v>160</v>
      </c>
      <c r="Q4" s="1">
        <v>4</v>
      </c>
      <c r="R4" s="1">
        <v>4</v>
      </c>
      <c r="S4" s="1">
        <v>4</v>
      </c>
      <c r="T4" s="1">
        <v>0</v>
      </c>
      <c r="U4" s="1">
        <v>0</v>
      </c>
      <c r="V4" s="1">
        <v>3200</v>
      </c>
      <c r="W4" s="6" t="str">
        <f>CONCATENATE("./waf --run ""MCS ", $D$1,"=", D4, " ", $E$1, "=", E4, " ",$F$1,"=",F4, " ", $G$1,"=",G4, " ", $H$1,"=",H4, " ", $I$1, "=", I4, " ", $J$1,"=",J4, " ", $K$1,"=", K4,  " ",  $L$1, "=", L4, " ", $M$1, "=",M4, " ", $N$1, "=", N4, " ", $O$1,"=",O4, " ", $P$1,"=",P4, " ",$Q$1,"=",Q4," ",$R$1,"=",R4," ",$S$1, "=",S4, " ", $T$1,"=",T4, " ", $U$1,"=",U4, " ", $V$1,"=",V4, """")</f>
        <v>./waf --run "MCS --dir=expid_3_run__1 --run=1 --duration=600 --technology=0 --numAp=2 --numSta=25 --powSta=18 --powAp=23 --mcs=8 --udp=1 --distance=10 --frequency=5 --channelWidth=160 --numTxSpatialStreams=4 --numRxSpatialStreams=4 --numAntennas=4 --speed=0 --powerMode=0 --guardInterval=3200"</v>
      </c>
    </row>
    <row r="5" spans="1:23" ht="13" x14ac:dyDescent="0.15">
      <c r="A5" s="30">
        <f>A4+1</f>
        <v>4</v>
      </c>
      <c r="B5" s="1"/>
      <c r="C5" s="1"/>
      <c r="D5" s="1" t="str">
        <f>CONCATENATE("expid_",A5,"_run__",E5)</f>
        <v>expid_4_run__2</v>
      </c>
      <c r="E5" s="1">
        <v>2</v>
      </c>
      <c r="F5" s="1">
        <v>600</v>
      </c>
      <c r="G5" s="1">
        <v>0</v>
      </c>
      <c r="H5" s="1">
        <v>2</v>
      </c>
      <c r="I5" s="1">
        <v>25</v>
      </c>
      <c r="J5" s="1">
        <v>18</v>
      </c>
      <c r="K5" s="1">
        <v>23</v>
      </c>
      <c r="L5" s="1">
        <v>8</v>
      </c>
      <c r="M5" s="1">
        <v>1</v>
      </c>
      <c r="N5" s="1">
        <v>10</v>
      </c>
      <c r="O5" s="1">
        <v>5</v>
      </c>
      <c r="P5" s="1">
        <v>160</v>
      </c>
      <c r="Q5" s="1">
        <v>4</v>
      </c>
      <c r="R5" s="1">
        <v>4</v>
      </c>
      <c r="S5" s="1">
        <v>4</v>
      </c>
      <c r="T5" s="1">
        <v>0</v>
      </c>
      <c r="U5" s="1">
        <v>0</v>
      </c>
      <c r="V5" s="1">
        <v>3200</v>
      </c>
      <c r="W5" s="6" t="str">
        <f>CONCATENATE("./waf --run ""MCS ", $D$1,"=", D5, " ", $E$1, "=", E5, " ",$F$1,"=",F5, " ", $G$1,"=",G5, " ", $H$1,"=",H5, " ", $I$1, "=", I5, " ", $J$1,"=",J5, " ", $K$1,"=", K5,  " ",  $L$1, "=", L5, " ", $M$1, "=",M5, " ", $N$1, "=", N5, " ", $O$1,"=",O5, " ", $P$1,"=",P5, " ",$Q$1,"=",Q5," ",$R$1,"=",R5," ",$S$1, "=",S5, " ", $T$1,"=",T5, " ", $U$1,"=",U5, " ", $V$1,"=",V5, """")</f>
        <v>./waf --run "MCS --dir=expid_4_run__2 --run=2 --duration=600 --technology=0 --numAp=2 --numSta=25 --powSta=18 --powAp=23 --mcs=8 --udp=1 --distance=10 --frequency=5 --channelWidth=160 --numTxSpatialStreams=4 --numRxSpatialStreams=4 --numAntennas=4 --speed=0 --powerMode=0 --guardInterval=3200"</v>
      </c>
    </row>
    <row r="6" spans="1:23" ht="13" x14ac:dyDescent="0.15">
      <c r="A6" s="30">
        <f>A5+1</f>
        <v>5</v>
      </c>
      <c r="B6" s="1"/>
      <c r="C6" s="1"/>
      <c r="D6" s="1" t="str">
        <f>CONCATENATE("expid_",A6,"_run__",E6)</f>
        <v>expid_5_run__1</v>
      </c>
      <c r="E6" s="1">
        <v>1</v>
      </c>
      <c r="F6" s="1">
        <v>600</v>
      </c>
      <c r="G6" s="1">
        <v>0</v>
      </c>
      <c r="H6" s="1">
        <v>2</v>
      </c>
      <c r="I6" s="1">
        <v>25</v>
      </c>
      <c r="J6" s="1">
        <v>18</v>
      </c>
      <c r="K6" s="1">
        <v>23</v>
      </c>
      <c r="L6" s="1">
        <v>5</v>
      </c>
      <c r="M6" s="1">
        <v>1</v>
      </c>
      <c r="N6" s="1">
        <v>10</v>
      </c>
      <c r="O6" s="1">
        <v>5</v>
      </c>
      <c r="P6" s="1">
        <v>160</v>
      </c>
      <c r="Q6" s="1">
        <v>4</v>
      </c>
      <c r="R6" s="1">
        <v>4</v>
      </c>
      <c r="S6" s="1">
        <v>4</v>
      </c>
      <c r="T6" s="1">
        <v>0</v>
      </c>
      <c r="U6" s="1">
        <v>0</v>
      </c>
      <c r="V6" s="1">
        <v>3200</v>
      </c>
      <c r="W6" s="6" t="str">
        <f>CONCATENATE("./waf --run ""MCS ", $D$1,"=", D6, " ", $E$1, "=", E6, " ",$F$1,"=",F6, " ", $G$1,"=",G6, " ", $H$1,"=",H6, " ", $I$1, "=", I6, " ", $J$1,"=",J6, " ", $K$1,"=", K6,  " ",  $L$1, "=", L6, " ", $M$1, "=",M6, " ", $N$1, "=", N6, " ", $O$1,"=",O6, " ", $P$1,"=",P6, " ",$Q$1,"=",Q6," ",$R$1,"=",R6," ",$S$1, "=",S6, " ", $T$1,"=",T6, " ", $U$1,"=",U6, " ", $V$1,"=",V6, """")</f>
        <v>./waf --run "MCS --dir=expid_5_run__1 --run=1 --duration=600 --technology=0 --numAp=2 --numSta=25 --powSta=18 --powAp=23 --mcs=5 --udp=1 --distance=10 --frequency=5 --channelWidth=160 --numTxSpatialStreams=4 --numRxSpatialStreams=4 --numAntennas=4 --speed=0 --powerMode=0 --guardInterval=3200"</v>
      </c>
    </row>
    <row r="7" spans="1:23" ht="13" x14ac:dyDescent="0.15">
      <c r="A7" s="30">
        <f>A6+1</f>
        <v>6</v>
      </c>
      <c r="B7" s="1"/>
      <c r="C7" s="1"/>
      <c r="D7" s="1" t="str">
        <f>CONCATENATE("expid_",A7,"_run__",E7)</f>
        <v>expid_6_run__2</v>
      </c>
      <c r="E7" s="1">
        <v>2</v>
      </c>
      <c r="F7" s="1">
        <v>600</v>
      </c>
      <c r="G7" s="1">
        <v>0</v>
      </c>
      <c r="H7" s="1">
        <v>2</v>
      </c>
      <c r="I7" s="1">
        <v>25</v>
      </c>
      <c r="J7" s="1">
        <v>18</v>
      </c>
      <c r="K7" s="1">
        <v>23</v>
      </c>
      <c r="L7" s="1">
        <v>5</v>
      </c>
      <c r="M7" s="1">
        <v>1</v>
      </c>
      <c r="N7" s="1">
        <v>10</v>
      </c>
      <c r="O7" s="1">
        <v>5</v>
      </c>
      <c r="P7" s="1">
        <v>160</v>
      </c>
      <c r="Q7" s="1">
        <v>4</v>
      </c>
      <c r="R7" s="1">
        <v>4</v>
      </c>
      <c r="S7" s="1">
        <v>4</v>
      </c>
      <c r="T7" s="1">
        <v>0</v>
      </c>
      <c r="U7" s="1">
        <v>0</v>
      </c>
      <c r="V7" s="1">
        <v>3200</v>
      </c>
      <c r="W7" s="6" t="str">
        <f>CONCATENATE("./waf --run ""MCS ", $D$1,"=", D7, " ", $E$1, "=", E7, " ",$F$1,"=",F7, " ", $G$1,"=",G7, " ", $H$1,"=",H7, " ", $I$1, "=", I7, " ", $J$1,"=",J7, " ", $K$1,"=", K7,  " ",  $L$1, "=", L7, " ", $M$1, "=",M7, " ", $N$1, "=", N7, " ", $O$1,"=",O7, " ", $P$1,"=",P7, " ",$Q$1,"=",Q7," ",$R$1,"=",R7," ",$S$1, "=",S7, " ", $T$1,"=",T7, " ", $U$1,"=",U7, " ", $V$1,"=",V7, """")</f>
        <v>./waf --run "MCS --dir=expid_6_run__2 --run=2 --duration=600 --technology=0 --numAp=2 --numSta=25 --powSta=18 --powAp=23 --mcs=5 --udp=1 --distance=10 --frequency=5 --channelWidth=160 --numTxSpatialStreams=4 --numRxSpatialStreams=4 --numAntennas=4 --speed=0 --powerMode=0 --guardInterval=3200"</v>
      </c>
    </row>
    <row r="8" spans="1:23" ht="13" x14ac:dyDescent="0.15">
      <c r="A8" s="30">
        <f>A7+1</f>
        <v>7</v>
      </c>
      <c r="B8" s="1" t="s">
        <v>237</v>
      </c>
      <c r="C8" s="1" t="s">
        <v>238</v>
      </c>
      <c r="D8" s="1" t="str">
        <f>CONCATENATE("expid_",A8,"_run__",E8)</f>
        <v>expid_7_run__1</v>
      </c>
      <c r="E8" s="1">
        <v>1</v>
      </c>
      <c r="F8" s="1">
        <v>600</v>
      </c>
      <c r="G8" s="1">
        <v>0</v>
      </c>
      <c r="H8" s="1">
        <v>2</v>
      </c>
      <c r="I8" s="1">
        <v>25</v>
      </c>
      <c r="J8" s="1">
        <v>18</v>
      </c>
      <c r="K8" s="1">
        <v>23</v>
      </c>
      <c r="L8" s="1">
        <v>11</v>
      </c>
      <c r="M8" s="1">
        <v>1</v>
      </c>
      <c r="N8" s="1">
        <v>100</v>
      </c>
      <c r="O8" s="1">
        <v>5</v>
      </c>
      <c r="P8" s="1">
        <v>160</v>
      </c>
      <c r="Q8" s="1">
        <v>4</v>
      </c>
      <c r="R8" s="1">
        <v>4</v>
      </c>
      <c r="S8" s="1">
        <v>4</v>
      </c>
      <c r="T8" s="1">
        <v>0</v>
      </c>
      <c r="U8" s="1">
        <v>0</v>
      </c>
      <c r="V8" s="1">
        <v>3200</v>
      </c>
      <c r="W8" s="6" t="str">
        <f>CONCATENATE("./waf --run ""MCS ", $D$1,"=", D8, " ", $E$1, "=", E8, " ",$F$1,"=",F8, " ", $G$1,"=",G8, " ", $H$1,"=",H8, " ", $I$1, "=", I8, " ", $J$1,"=",J8, " ", $K$1,"=", K8,  " ",  $L$1, "=", L8, " ", $M$1, "=",M8, " ", $N$1, "=", N8, " ", $O$1,"=",O8, " ", $P$1,"=",P8, " ",$Q$1,"=",Q8," ",$R$1,"=",R8," ",$S$1, "=",S8, " ", $T$1,"=",T8, " ", $U$1,"=",U8, " ", $V$1,"=",V8, """")</f>
        <v>./waf --run "MCS --dir=expid_7_run__1 --run=1 --duration=600 --technology=0 --numAp=2 --numSta=25 --powSta=18 --powAp=23 --mcs=11 --udp=1 --distance=100 --frequency=5 --channelWidth=160 --numTxSpatialStreams=4 --numRxSpatialStreams=4 --numAntennas=4 --speed=0 --powerMode=0 --guardInterval=3200"</v>
      </c>
    </row>
    <row r="9" spans="1:23" ht="13" x14ac:dyDescent="0.15">
      <c r="A9" s="30">
        <f>A8+1</f>
        <v>8</v>
      </c>
      <c r="B9" s="1"/>
      <c r="C9" s="1" t="s">
        <v>239</v>
      </c>
      <c r="D9" s="1" t="str">
        <f>CONCATENATE("expid_",A9,"_run__",E9)</f>
        <v>expid_8_run__2</v>
      </c>
      <c r="E9" s="1">
        <v>2</v>
      </c>
      <c r="F9" s="1">
        <v>600</v>
      </c>
      <c r="G9" s="1">
        <v>0</v>
      </c>
      <c r="H9" s="1">
        <v>2</v>
      </c>
      <c r="I9" s="1">
        <v>25</v>
      </c>
      <c r="J9" s="1">
        <v>18</v>
      </c>
      <c r="K9" s="1">
        <v>23</v>
      </c>
      <c r="L9" s="1">
        <v>11</v>
      </c>
      <c r="M9" s="1">
        <v>1</v>
      </c>
      <c r="N9" s="1">
        <v>100</v>
      </c>
      <c r="O9" s="1">
        <v>5</v>
      </c>
      <c r="P9" s="1">
        <v>160</v>
      </c>
      <c r="Q9" s="1">
        <v>4</v>
      </c>
      <c r="R9" s="1">
        <v>4</v>
      </c>
      <c r="S9" s="1">
        <v>4</v>
      </c>
      <c r="T9" s="1">
        <v>0</v>
      </c>
      <c r="U9" s="1">
        <v>0</v>
      </c>
      <c r="V9" s="1">
        <v>3200</v>
      </c>
      <c r="W9" s="6" t="str">
        <f>CONCATENATE("./waf --run ""MCS ", $D$1,"=", D9, " ", $E$1, "=", E9, " ",$F$1,"=",F9, " ", $G$1,"=",G9, " ", $H$1,"=",H9, " ", $I$1, "=", I9, " ", $J$1,"=",J9, " ", $K$1,"=", K9,  " ",  $L$1, "=", L9, " ", $M$1, "=",M9, " ", $N$1, "=", N9, " ", $O$1,"=",O9, " ", $P$1,"=",P9, " ",$Q$1,"=",Q9," ",$R$1,"=",R9," ",$S$1, "=",S9, " ", $T$1,"=",T9, " ", $U$1,"=",U9, " ", $V$1,"=",V9, """")</f>
        <v>./waf --run "MCS --dir=expid_8_run__2 --run=2 --duration=600 --technology=0 --numAp=2 --numSta=25 --powSta=18 --powAp=23 --mcs=11 --udp=1 --distance=100 --frequency=5 --channelWidth=160 --numTxSpatialStreams=4 --numRxSpatialStreams=4 --numAntennas=4 --speed=0 --powerMode=0 --guardInterval=3200"</v>
      </c>
    </row>
    <row r="10" spans="1:23" ht="13" x14ac:dyDescent="0.15">
      <c r="A10" s="30">
        <f>A9+1</f>
        <v>9</v>
      </c>
      <c r="B10" s="1"/>
      <c r="C10" s="1" t="s">
        <v>240</v>
      </c>
      <c r="D10" s="1" t="str">
        <f>CONCATENATE("expid_",A10,"_run__",E10)</f>
        <v>expid_9_run__1</v>
      </c>
      <c r="E10" s="1">
        <v>1</v>
      </c>
      <c r="F10" s="1">
        <v>600</v>
      </c>
      <c r="G10" s="1">
        <v>0</v>
      </c>
      <c r="H10" s="1">
        <v>2</v>
      </c>
      <c r="I10" s="1">
        <v>25</v>
      </c>
      <c r="J10" s="1">
        <v>18</v>
      </c>
      <c r="K10" s="1">
        <v>23</v>
      </c>
      <c r="L10" s="1">
        <v>8</v>
      </c>
      <c r="M10" s="1">
        <v>1</v>
      </c>
      <c r="N10" s="1">
        <v>100</v>
      </c>
      <c r="O10" s="1">
        <v>5</v>
      </c>
      <c r="P10" s="1">
        <v>160</v>
      </c>
      <c r="Q10" s="1">
        <v>4</v>
      </c>
      <c r="R10" s="1">
        <v>4</v>
      </c>
      <c r="S10" s="1">
        <v>4</v>
      </c>
      <c r="T10" s="1">
        <v>0</v>
      </c>
      <c r="U10" s="1">
        <v>0</v>
      </c>
      <c r="V10" s="1">
        <v>3200</v>
      </c>
      <c r="W10" s="6" t="str">
        <f>CONCATENATE("./waf --run ""MCS ", $D$1,"=", D10, " ", $E$1, "=", E10, " ",$F$1,"=",F10, " ", $G$1,"=",G10, " ", $H$1,"=",H10, " ", $I$1, "=", I10, " ", $J$1,"=",J10, " ", $K$1,"=", K10,  " ",  $L$1, "=", L10, " ", $M$1, "=",M10, " ", $N$1, "=", N10, " ", $O$1,"=",O10, " ", $P$1,"=",P10, " ",$Q$1,"=",Q10," ",$R$1,"=",R10," ",$S$1, "=",S10, " ", $T$1,"=",T10, " ", $U$1,"=",U10, " ", $V$1,"=",V10, """")</f>
        <v>./waf --run "MCS --dir=expid_9_run__1 --run=1 --duration=600 --technology=0 --numAp=2 --numSta=25 --powSta=18 --powAp=23 --mcs=8 --udp=1 --distance=100 --frequency=5 --channelWidth=160 --numTxSpatialStreams=4 --numRxSpatialStreams=4 --numAntennas=4 --speed=0 --powerMode=0 --guardInterval=3200"</v>
      </c>
    </row>
    <row r="11" spans="1:23" ht="13" x14ac:dyDescent="0.15">
      <c r="A11" s="30">
        <f>A10+1</f>
        <v>10</v>
      </c>
      <c r="B11" s="1"/>
      <c r="C11" s="1"/>
      <c r="D11" s="1" t="str">
        <f>CONCATENATE("expid_",A11,"_run__",E11)</f>
        <v>expid_10_run__2</v>
      </c>
      <c r="E11" s="1">
        <v>2</v>
      </c>
      <c r="F11" s="1">
        <v>600</v>
      </c>
      <c r="G11" s="1">
        <v>0</v>
      </c>
      <c r="H11" s="1">
        <v>2</v>
      </c>
      <c r="I11" s="1">
        <v>25</v>
      </c>
      <c r="J11" s="1">
        <v>18</v>
      </c>
      <c r="K11" s="1">
        <v>23</v>
      </c>
      <c r="L11" s="1">
        <v>8</v>
      </c>
      <c r="M11" s="1">
        <v>1</v>
      </c>
      <c r="N11" s="1">
        <v>100</v>
      </c>
      <c r="O11" s="1">
        <v>5</v>
      </c>
      <c r="P11" s="1">
        <v>160</v>
      </c>
      <c r="Q11" s="1">
        <v>4</v>
      </c>
      <c r="R11" s="1">
        <v>4</v>
      </c>
      <c r="S11" s="1">
        <v>4</v>
      </c>
      <c r="T11" s="1">
        <v>0</v>
      </c>
      <c r="U11" s="1">
        <v>0</v>
      </c>
      <c r="V11" s="1">
        <v>3200</v>
      </c>
      <c r="W11" s="6" t="str">
        <f>CONCATENATE("./waf --run ""MCS ", $D$1,"=", D11, " ", $E$1, "=", E11, " ",$F$1,"=",F11, " ", $G$1,"=",G11, " ", $H$1,"=",H11, " ", $I$1, "=", I11, " ", $J$1,"=",J11, " ", $K$1,"=", K11,  " ",  $L$1, "=", L11, " ", $M$1, "=",M11, " ", $N$1, "=", N11, " ", $O$1,"=",O11, " ", $P$1,"=",P11, " ",$Q$1,"=",Q11," ",$R$1,"=",R11," ",$S$1, "=",S11, " ", $T$1,"=",T11, " ", $U$1,"=",U11, " ", $V$1,"=",V11, """")</f>
        <v>./waf --run "MCS --dir=expid_10_run__2 --run=2 --duration=600 --technology=0 --numAp=2 --numSta=25 --powSta=18 --powAp=23 --mcs=8 --udp=1 --distance=100 --frequency=5 --channelWidth=160 --numTxSpatialStreams=4 --numRxSpatialStreams=4 --numAntennas=4 --speed=0 --powerMode=0 --guardInterval=3200"</v>
      </c>
    </row>
    <row r="12" spans="1:23" ht="13" x14ac:dyDescent="0.15">
      <c r="A12" s="30">
        <f>A11+1</f>
        <v>11</v>
      </c>
      <c r="B12" s="1"/>
      <c r="C12" s="1"/>
      <c r="D12" s="1" t="str">
        <f>CONCATENATE("expid_",A12,"_run__",E12)</f>
        <v>expid_11_run__1</v>
      </c>
      <c r="E12" s="1">
        <v>1</v>
      </c>
      <c r="F12" s="1">
        <v>600</v>
      </c>
      <c r="G12" s="1">
        <v>0</v>
      </c>
      <c r="H12" s="1">
        <v>2</v>
      </c>
      <c r="I12" s="1">
        <v>25</v>
      </c>
      <c r="J12" s="1">
        <v>18</v>
      </c>
      <c r="K12" s="1">
        <v>23</v>
      </c>
      <c r="L12" s="1">
        <v>5</v>
      </c>
      <c r="M12" s="1">
        <v>1</v>
      </c>
      <c r="N12" s="1">
        <v>100</v>
      </c>
      <c r="O12" s="1">
        <v>5</v>
      </c>
      <c r="P12" s="1">
        <v>160</v>
      </c>
      <c r="Q12" s="1">
        <v>4</v>
      </c>
      <c r="R12" s="1">
        <v>4</v>
      </c>
      <c r="S12" s="1">
        <v>4</v>
      </c>
      <c r="T12" s="1">
        <v>0</v>
      </c>
      <c r="U12" s="1">
        <v>0</v>
      </c>
      <c r="V12" s="1">
        <v>3200</v>
      </c>
      <c r="W12" s="6" t="str">
        <f>CONCATENATE("./waf --run ""MCS ", $D$1,"=", D12, " ", $E$1, "=", E12, " ",$F$1,"=",F12, " ", $G$1,"=",G12, " ", $H$1,"=",H12, " ", $I$1, "=", I12, " ", $J$1,"=",J12, " ", $K$1,"=", K12,  " ",  $L$1, "=", L12, " ", $M$1, "=",M12, " ", $N$1, "=", N12, " ", $O$1,"=",O12, " ", $P$1,"=",P12, " ",$Q$1,"=",Q12," ",$R$1,"=",R12," ",$S$1, "=",S12, " ", $T$1,"=",T12, " ", $U$1,"=",U12, " ", $V$1,"=",V12, """")</f>
        <v>./waf --run "MCS --dir=expid_11_run__1 --run=1 --duration=600 --technology=0 --numAp=2 --numSta=25 --powSta=18 --powAp=23 --mcs=5 --udp=1 --distance=100 --frequency=5 --channelWidth=160 --numTxSpatialStreams=4 --numRxSpatialStreams=4 --numAntennas=4 --speed=0 --powerMode=0 --guardInterval=3200"</v>
      </c>
    </row>
    <row r="13" spans="1:23" ht="13" x14ac:dyDescent="0.15">
      <c r="A13" s="30">
        <f>A12+1</f>
        <v>12</v>
      </c>
      <c r="B13" s="1"/>
      <c r="C13" s="1"/>
      <c r="D13" s="1" t="str">
        <f>CONCATENATE("expid_",A13,"_run__",E13)</f>
        <v>expid_12_run__2</v>
      </c>
      <c r="E13" s="1">
        <v>2</v>
      </c>
      <c r="F13" s="1">
        <v>600</v>
      </c>
      <c r="G13" s="1">
        <v>0</v>
      </c>
      <c r="H13" s="1">
        <v>2</v>
      </c>
      <c r="I13" s="1">
        <v>25</v>
      </c>
      <c r="J13" s="1">
        <v>18</v>
      </c>
      <c r="K13" s="1">
        <v>23</v>
      </c>
      <c r="L13" s="1">
        <v>5</v>
      </c>
      <c r="M13" s="1">
        <v>1</v>
      </c>
      <c r="N13" s="1">
        <v>100</v>
      </c>
      <c r="O13" s="1">
        <v>5</v>
      </c>
      <c r="P13" s="1">
        <v>160</v>
      </c>
      <c r="Q13" s="1">
        <v>4</v>
      </c>
      <c r="R13" s="1">
        <v>4</v>
      </c>
      <c r="S13" s="1">
        <v>4</v>
      </c>
      <c r="T13" s="1">
        <v>0</v>
      </c>
      <c r="U13" s="1">
        <v>0</v>
      </c>
      <c r="V13" s="1">
        <v>3200</v>
      </c>
      <c r="W13" s="6" t="str">
        <f>CONCATENATE("./waf --run ""MCS ", $D$1,"=", D13, " ", $E$1, "=", E13, " ",$F$1,"=",F13, " ", $G$1,"=",G13, " ", $H$1,"=",H13, " ", $I$1, "=", I13, " ", $J$1,"=",J13, " ", $K$1,"=", K13,  " ",  $L$1, "=", L13, " ", $M$1, "=",M13, " ", $N$1, "=", N13, " ", $O$1,"=",O13, " ", $P$1,"=",P13, " ",$Q$1,"=",Q13," ",$R$1,"=",R13," ",$S$1, "=",S13, " ", $T$1,"=",T13, " ", $U$1,"=",U13, " ", $V$1,"=",V13, """")</f>
        <v>./waf --run "MCS --dir=expid_12_run__2 --run=2 --duration=600 --technology=0 --numAp=2 --numSta=25 --powSta=18 --powAp=23 --mcs=5 --udp=1 --distance=100 --frequency=5 --channelWidth=160 --numTxSpatialStreams=4 --numRxSpatialStreams=4 --numAntennas=4 --speed=0 --powerMode=0 --guardInterval=3200"</v>
      </c>
    </row>
    <row r="14" spans="1:23" ht="13" x14ac:dyDescent="0.15">
      <c r="A14" s="30">
        <f>A13+1</f>
        <v>13</v>
      </c>
      <c r="B14" s="1" t="s">
        <v>241</v>
      </c>
      <c r="C14" s="1" t="s">
        <v>243</v>
      </c>
      <c r="D14" s="1" t="str">
        <f>CONCATENATE("expid_",A14,"_run__",E14)</f>
        <v>expid_13_run__1</v>
      </c>
      <c r="E14" s="1">
        <v>1</v>
      </c>
      <c r="F14" s="1">
        <v>10</v>
      </c>
      <c r="G14" s="1">
        <v>0</v>
      </c>
      <c r="H14" s="1">
        <v>2</v>
      </c>
      <c r="I14" s="1">
        <v>25</v>
      </c>
      <c r="J14" s="1">
        <v>18</v>
      </c>
      <c r="K14" s="1">
        <v>23</v>
      </c>
      <c r="L14" s="1">
        <v>4</v>
      </c>
      <c r="M14" s="1">
        <v>1</v>
      </c>
      <c r="N14" s="1">
        <v>100</v>
      </c>
      <c r="O14" s="1">
        <v>5</v>
      </c>
      <c r="P14" s="1">
        <v>160</v>
      </c>
      <c r="Q14" s="1">
        <v>4</v>
      </c>
      <c r="R14" s="1">
        <v>4</v>
      </c>
      <c r="S14" s="1">
        <v>4</v>
      </c>
      <c r="T14" s="1">
        <v>0</v>
      </c>
      <c r="U14" s="1">
        <v>0</v>
      </c>
      <c r="V14" s="1">
        <v>3200</v>
      </c>
      <c r="W14" s="6" t="str">
        <f>CONCATENATE("./waf --run ""MCS ", $D$1,"=", D14, " ", $E$1, "=", E14, " ",$F$1,"=",F14, " ", $G$1,"=",G14, " ", $H$1,"=",H14, " ", $I$1, "=", I14, " ", $J$1,"=",J14, " ", $K$1,"=", K14,  " ",  $L$1, "=", L14, " ", $M$1, "=",M14, " ", $N$1, "=", N14, " ", $O$1,"=",O14, " ", $P$1,"=",P14, " ",$Q$1,"=",Q14," ",$R$1,"=",R14," ",$S$1, "=",S14, " ", $T$1,"=",T14, " ", $U$1,"=",U14, " ", $V$1,"=",V14, """")</f>
        <v>./waf --run "MCS --dir=expid_13_run__1 --run=1 --duration=10 --technology=0 --numAp=2 --numSta=25 --powSta=18 --powAp=23 --mcs=4 --udp=1 --distance=100 --frequency=5 --channelWidth=160 --numTxSpatialStreams=4 --numRxSpatialStreams=4 --numAntennas=4 --speed=0 --powerMode=0 --guardInterval=3200"</v>
      </c>
    </row>
    <row r="15" spans="1:23" ht="13" x14ac:dyDescent="0.15">
      <c r="A15" s="30">
        <f>A14+1</f>
        <v>14</v>
      </c>
      <c r="B15" s="1"/>
      <c r="C15" s="1"/>
      <c r="D15" s="1" t="str">
        <f>CONCATENATE("expid_",A15,"_run__",E15)</f>
        <v>expid_14_run__2</v>
      </c>
      <c r="E15" s="1">
        <v>2</v>
      </c>
      <c r="F15" s="1">
        <v>10</v>
      </c>
      <c r="G15" s="1">
        <v>0</v>
      </c>
      <c r="H15" s="1">
        <v>2</v>
      </c>
      <c r="I15" s="1">
        <v>25</v>
      </c>
      <c r="J15" s="1">
        <v>18</v>
      </c>
      <c r="K15" s="1">
        <v>23</v>
      </c>
      <c r="L15" s="1">
        <v>4</v>
      </c>
      <c r="M15" s="1">
        <v>1</v>
      </c>
      <c r="N15" s="1">
        <v>100</v>
      </c>
      <c r="O15" s="1">
        <v>5</v>
      </c>
      <c r="P15" s="1">
        <v>160</v>
      </c>
      <c r="Q15" s="1">
        <v>4</v>
      </c>
      <c r="R15" s="1">
        <v>4</v>
      </c>
      <c r="S15" s="1">
        <v>4</v>
      </c>
      <c r="T15" s="1">
        <v>0</v>
      </c>
      <c r="U15" s="1">
        <v>0</v>
      </c>
      <c r="V15" s="1">
        <v>3200</v>
      </c>
      <c r="W15" s="6" t="str">
        <f>CONCATENATE("./waf --run ""MCS ", $D$1,"=", D15, " ", $E$1, "=", E15, " ",$F$1,"=",F15, " ", $G$1,"=",G15, " ", $H$1,"=",H15, " ", $I$1, "=", I15, " ", $J$1,"=",J15, " ", $K$1,"=", K15,  " ",  $L$1, "=", L15, " ", $M$1, "=",M15, " ", $N$1, "=", N15, " ", $O$1,"=",O15, " ", $P$1,"=",P15, " ",$Q$1,"=",Q15," ",$R$1,"=",R15," ",$S$1, "=",S15, " ", $T$1,"=",T15, " ", $U$1,"=",U15, " ", $V$1,"=",V15, """")</f>
        <v>./waf --run "MCS --dir=expid_14_run__2 --run=2 --duration=10 --technology=0 --numAp=2 --numSta=25 --powSta=18 --powAp=23 --mcs=4 --udp=1 --distance=100 --frequency=5 --channelWidth=160 --numTxSpatialStreams=4 --numRxSpatialStreams=4 --numAntennas=4 --speed=0 --powerMode=0 --guardInterval=3200"</v>
      </c>
    </row>
    <row r="16" spans="1:23" ht="13" x14ac:dyDescent="0.15">
      <c r="A16" s="30">
        <f>A15+1</f>
        <v>15</v>
      </c>
      <c r="B16" s="1" t="s">
        <v>244</v>
      </c>
      <c r="C16" s="1"/>
      <c r="D16" s="1" t="str">
        <f>CONCATENATE("expid_",A16,"_run__",E16)</f>
        <v>expid_15_run__1</v>
      </c>
      <c r="E16" s="1">
        <v>1</v>
      </c>
      <c r="F16" s="1">
        <v>10</v>
      </c>
      <c r="G16" s="1">
        <v>0</v>
      </c>
      <c r="H16" s="1">
        <v>9</v>
      </c>
      <c r="I16" s="1">
        <v>5</v>
      </c>
      <c r="J16" s="1">
        <v>18</v>
      </c>
      <c r="K16" s="1">
        <v>23</v>
      </c>
      <c r="L16" s="1">
        <v>4</v>
      </c>
      <c r="M16" s="1">
        <v>1</v>
      </c>
      <c r="N16" s="1">
        <v>100</v>
      </c>
      <c r="O16" s="1">
        <v>5</v>
      </c>
      <c r="P16" s="1">
        <v>160</v>
      </c>
      <c r="Q16" s="1">
        <v>4</v>
      </c>
      <c r="R16" s="1">
        <v>4</v>
      </c>
      <c r="S16" s="1">
        <v>4</v>
      </c>
      <c r="T16" s="1">
        <v>0</v>
      </c>
      <c r="U16" s="1">
        <v>0</v>
      </c>
      <c r="V16" s="1">
        <v>3200</v>
      </c>
      <c r="W16" s="6" t="str">
        <f>CONCATENATE("./waf --run ""MCS ", $D$1,"=", D16, " ", $E$1, "=", E16, " ",$F$1,"=",F16, " ", $G$1,"=",G16, " ", $H$1,"=",H16, " ", $I$1, "=", I16, " ", $J$1,"=",J16, " ", $K$1,"=", K16,  " ",  $L$1, "=", L16, " ", $M$1, "=",M16, " ", $N$1, "=", N16, " ", $O$1,"=",O16, " ", $P$1,"=",P16, " ",$Q$1,"=",Q16," ",$R$1,"=",R16," ",$S$1, "=",S16, " ", $T$1,"=",T16, " ", $U$1,"=",U16, " ", $V$1,"=",V16, """")</f>
        <v>./waf --run "MCS --dir=expid_15_run__1 --run=1 --duration=10 --technology=0 --numAp=9 --numSta=5 --powSta=18 --powAp=23 --mcs=4 --udp=1 --distance=100 --frequency=5 --channelWidth=160 --numTxSpatialStreams=4 --numRxSpatialStreams=4 --numAntennas=4 --speed=0 --powerMode=0 --guardInterval=3200"</v>
      </c>
    </row>
    <row r="17" spans="1:23" ht="13" x14ac:dyDescent="0.15">
      <c r="A17" s="30"/>
      <c r="B17" s="1"/>
      <c r="C17" s="1"/>
      <c r="D17" s="1"/>
      <c r="E17" s="1"/>
      <c r="F17" s="1"/>
      <c r="G17" s="1"/>
      <c r="H17" s="1"/>
      <c r="I17" s="1"/>
      <c r="J17" s="1"/>
      <c r="K17" s="1"/>
      <c r="L17" s="1"/>
      <c r="M17" s="1"/>
      <c r="N17" s="1"/>
      <c r="O17" s="1"/>
      <c r="P17" s="1"/>
      <c r="Q17" s="1"/>
      <c r="R17" s="1"/>
      <c r="S17" s="1"/>
      <c r="T17" s="1"/>
      <c r="U17" s="1"/>
      <c r="V17" s="1"/>
      <c r="W17" s="6"/>
    </row>
    <row r="18" spans="1:23" ht="13" x14ac:dyDescent="0.15">
      <c r="A18" s="30"/>
      <c r="B18" s="1"/>
      <c r="C18" s="1"/>
      <c r="D18" s="1"/>
      <c r="E18" s="1"/>
      <c r="F18" s="1"/>
      <c r="G18" s="1"/>
      <c r="H18" s="1"/>
      <c r="I18" s="1"/>
      <c r="J18" s="1"/>
      <c r="K18" s="1"/>
      <c r="L18" s="1"/>
      <c r="M18" s="1"/>
      <c r="N18" s="1"/>
      <c r="O18" s="1"/>
      <c r="P18" s="1"/>
      <c r="Q18" s="1"/>
      <c r="R18" s="1"/>
      <c r="S18" s="1"/>
      <c r="T18" s="1"/>
      <c r="U18" s="1"/>
      <c r="V18" s="1"/>
      <c r="W18" s="6"/>
    </row>
    <row r="19" spans="1:23" ht="13" x14ac:dyDescent="0.15">
      <c r="A19" s="30"/>
      <c r="B19" s="1"/>
      <c r="C19" s="1"/>
      <c r="D19" s="1"/>
      <c r="E19" s="1"/>
      <c r="F19" s="1"/>
      <c r="G19" s="1"/>
      <c r="H19" s="1"/>
      <c r="I19" s="1"/>
      <c r="J19" s="1"/>
      <c r="K19" s="1"/>
      <c r="L19" s="1"/>
      <c r="M19" s="1"/>
      <c r="N19" s="1"/>
      <c r="O19" s="1"/>
      <c r="P19" s="1"/>
      <c r="Q19" s="1"/>
      <c r="R19" s="1"/>
      <c r="S19" s="1"/>
      <c r="T19" s="1"/>
      <c r="U19" s="1"/>
      <c r="V19" s="1"/>
      <c r="W19" s="6"/>
    </row>
    <row r="20" spans="1:23" ht="13" x14ac:dyDescent="0.15">
      <c r="A20" s="30"/>
      <c r="B20" s="1"/>
      <c r="C20" s="1"/>
      <c r="D20" s="1"/>
      <c r="E20" s="1"/>
      <c r="F20" s="1"/>
      <c r="G20" s="1"/>
      <c r="H20" s="1"/>
      <c r="I20" s="1"/>
      <c r="J20" s="1"/>
      <c r="K20" s="1"/>
      <c r="L20" s="1"/>
      <c r="M20" s="1"/>
      <c r="N20" s="1"/>
      <c r="O20" s="1"/>
      <c r="P20" s="1"/>
      <c r="Q20" s="1"/>
      <c r="R20" s="1"/>
      <c r="S20" s="1"/>
      <c r="T20" s="1"/>
      <c r="U20" s="1"/>
      <c r="V20" s="1"/>
      <c r="W20" s="6"/>
    </row>
    <row r="21" spans="1:23" ht="13" x14ac:dyDescent="0.15">
      <c r="A21" s="30"/>
      <c r="B21" s="1"/>
      <c r="C21" s="1"/>
      <c r="D21" s="1"/>
      <c r="E21" s="1"/>
      <c r="F21" s="1"/>
      <c r="G21" s="1"/>
      <c r="H21" s="1"/>
      <c r="I21" s="1"/>
      <c r="J21" s="1"/>
      <c r="K21" s="1"/>
      <c r="L21" s="1"/>
      <c r="M21" s="1"/>
      <c r="N21" s="1"/>
      <c r="O21" s="1"/>
      <c r="P21" s="1"/>
      <c r="Q21" s="1"/>
      <c r="R21" s="1"/>
      <c r="S21" s="1"/>
      <c r="T21" s="1"/>
      <c r="U21" s="1"/>
      <c r="V21" s="1"/>
      <c r="W21" s="6"/>
    </row>
    <row r="22" spans="1:23" ht="13" x14ac:dyDescent="0.15">
      <c r="A22" s="30"/>
      <c r="B22" s="1"/>
      <c r="C22" s="1"/>
      <c r="D22" s="1"/>
      <c r="E22" s="1"/>
      <c r="F22" s="1"/>
      <c r="G22" s="1"/>
      <c r="H22" s="1"/>
      <c r="I22" s="1"/>
      <c r="J22" s="1"/>
      <c r="K22" s="1"/>
      <c r="L22" s="1"/>
      <c r="M22" s="1"/>
      <c r="N22" s="1"/>
      <c r="O22" s="1"/>
      <c r="P22" s="1"/>
      <c r="Q22" s="1"/>
      <c r="R22" s="1"/>
      <c r="S22" s="1"/>
      <c r="T22" s="1"/>
      <c r="U22" s="1"/>
      <c r="V22" s="1"/>
      <c r="W22" s="6"/>
    </row>
    <row r="23" spans="1:23" ht="15.75" customHeight="1" x14ac:dyDescent="0.15">
      <c r="A23" s="30"/>
      <c r="B23" s="1"/>
      <c r="C23" s="1"/>
      <c r="D23" s="1"/>
      <c r="E23" s="1"/>
      <c r="F23" s="1"/>
      <c r="G23" s="1"/>
      <c r="H23" s="1"/>
      <c r="I23" s="1"/>
      <c r="J23" s="1"/>
      <c r="K23" s="1"/>
      <c r="L23" s="1"/>
      <c r="M23" s="1"/>
      <c r="N23" s="1"/>
      <c r="O23" s="1"/>
      <c r="P23" s="1"/>
      <c r="Q23" s="1"/>
      <c r="R23" s="1"/>
      <c r="S23" s="1"/>
      <c r="T23" s="1"/>
      <c r="U23" s="1"/>
      <c r="V23" s="1"/>
      <c r="W23" s="6"/>
    </row>
    <row r="24" spans="1:23" ht="15.75" customHeight="1" x14ac:dyDescent="0.15">
      <c r="A24" s="30"/>
      <c r="B24" s="1"/>
      <c r="C24" s="1"/>
      <c r="D24" s="1"/>
      <c r="E24" s="1"/>
      <c r="F24" s="1"/>
      <c r="G24" s="1"/>
      <c r="H24" s="1"/>
      <c r="I24" s="1"/>
      <c r="J24" s="1"/>
      <c r="K24" s="1"/>
      <c r="L24" s="1"/>
      <c r="M24" s="1"/>
      <c r="N24" s="1"/>
      <c r="O24" s="1"/>
      <c r="P24" s="1"/>
      <c r="Q24" s="1"/>
      <c r="R24" s="1"/>
      <c r="S24" s="1"/>
      <c r="T24" s="1"/>
      <c r="U24" s="1"/>
      <c r="V24" s="1"/>
      <c r="W24" s="6"/>
    </row>
    <row r="25" spans="1:23" ht="15.75" customHeight="1" x14ac:dyDescent="0.15">
      <c r="A25" s="30"/>
      <c r="B25" s="1"/>
      <c r="C25" s="1"/>
      <c r="D25" s="1"/>
      <c r="E25" s="1"/>
      <c r="F25" s="1"/>
      <c r="G25" s="1"/>
      <c r="H25" s="1"/>
      <c r="I25" s="1"/>
      <c r="J25" s="1"/>
      <c r="K25" s="1"/>
      <c r="L25" s="1"/>
      <c r="M25" s="1"/>
      <c r="N25" s="1"/>
      <c r="O25" s="1"/>
      <c r="P25" s="1"/>
      <c r="Q25" s="1"/>
      <c r="R25" s="1"/>
      <c r="S25" s="1"/>
      <c r="T25" s="1"/>
      <c r="U25" s="1"/>
      <c r="V25" s="1"/>
      <c r="W25" s="6"/>
    </row>
    <row r="26" spans="1:23" ht="15.75" customHeight="1" x14ac:dyDescent="0.15">
      <c r="A26" s="30"/>
      <c r="B26" s="1"/>
      <c r="C26" s="1"/>
      <c r="D26" s="1"/>
      <c r="E26" s="1"/>
      <c r="F26" s="1"/>
      <c r="G26" s="1"/>
      <c r="H26" s="1"/>
      <c r="I26" s="1"/>
      <c r="J26" s="1"/>
      <c r="K26" s="1"/>
      <c r="L26" s="1"/>
      <c r="M26" s="1"/>
      <c r="N26" s="1"/>
      <c r="O26" s="1"/>
      <c r="P26" s="1"/>
      <c r="Q26" s="1"/>
      <c r="R26" s="1"/>
      <c r="S26" s="1"/>
      <c r="T26" s="1"/>
      <c r="U26" s="1"/>
      <c r="V26" s="1"/>
      <c r="W26" s="6"/>
    </row>
    <row r="27" spans="1:23" ht="15.75" customHeight="1" x14ac:dyDescent="0.15">
      <c r="A27" s="30"/>
      <c r="B27" s="1"/>
      <c r="C27" s="1"/>
      <c r="D27" s="1"/>
      <c r="E27" s="1"/>
      <c r="F27" s="1"/>
      <c r="G27" s="1"/>
      <c r="H27" s="1"/>
      <c r="I27" s="1"/>
      <c r="J27" s="1"/>
      <c r="K27" s="1"/>
      <c r="L27" s="1"/>
      <c r="M27" s="1"/>
      <c r="N27" s="1"/>
      <c r="O27" s="1"/>
      <c r="P27" s="1"/>
      <c r="Q27" s="1"/>
      <c r="R27" s="1"/>
      <c r="S27" s="1"/>
      <c r="T27" s="1"/>
      <c r="U27" s="1"/>
      <c r="V27" s="1"/>
      <c r="W27" s="6"/>
    </row>
    <row r="28" spans="1:23" ht="15.75" customHeight="1" x14ac:dyDescent="0.15">
      <c r="A28" s="30"/>
      <c r="B28" s="1"/>
      <c r="C28" s="1"/>
      <c r="D28" s="1"/>
      <c r="E28" s="1"/>
      <c r="F28" s="1"/>
      <c r="G28" s="1"/>
      <c r="H28" s="1"/>
      <c r="I28" s="1"/>
      <c r="J28" s="1"/>
      <c r="K28" s="1"/>
      <c r="L28" s="1"/>
      <c r="M28" s="1"/>
      <c r="N28" s="1"/>
      <c r="O28" s="1"/>
      <c r="P28" s="1"/>
      <c r="Q28" s="1"/>
      <c r="R28" s="1"/>
      <c r="S28" s="1"/>
      <c r="T28" s="1"/>
      <c r="U28" s="1"/>
      <c r="V28" s="1"/>
      <c r="W28" s="6"/>
    </row>
    <row r="29" spans="1:23" ht="15.75" customHeight="1" x14ac:dyDescent="0.15">
      <c r="A29" s="30"/>
      <c r="B29" s="1"/>
      <c r="C29" s="1"/>
      <c r="D29" s="1"/>
      <c r="E29" s="1"/>
      <c r="F29" s="1"/>
      <c r="G29" s="1"/>
      <c r="H29" s="1"/>
      <c r="I29" s="1"/>
      <c r="J29" s="1"/>
      <c r="K29" s="1"/>
      <c r="L29" s="1"/>
      <c r="M29" s="1"/>
      <c r="N29" s="1"/>
      <c r="O29" s="1"/>
      <c r="P29" s="1"/>
      <c r="Q29" s="1"/>
      <c r="R29" s="1"/>
      <c r="S29" s="1"/>
      <c r="T29" s="1"/>
      <c r="U29" s="1"/>
      <c r="V29" s="1"/>
      <c r="W29" s="6"/>
    </row>
    <row r="30" spans="1:23" ht="15.75" customHeight="1" x14ac:dyDescent="0.15">
      <c r="A30" s="30"/>
      <c r="B30" s="1"/>
      <c r="C30" s="1"/>
      <c r="D30" s="1"/>
      <c r="E30" s="1"/>
      <c r="F30" s="1"/>
      <c r="G30" s="1"/>
      <c r="H30" s="1"/>
      <c r="I30" s="1"/>
      <c r="J30" s="1"/>
      <c r="K30" s="1"/>
      <c r="L30" s="1"/>
      <c r="M30" s="1"/>
      <c r="N30" s="1"/>
      <c r="O30" s="1"/>
      <c r="P30" s="1"/>
      <c r="Q30" s="1"/>
      <c r="R30" s="1"/>
      <c r="S30" s="1"/>
      <c r="T30" s="1"/>
      <c r="U30" s="1"/>
      <c r="V30" s="1"/>
      <c r="W30" s="6"/>
    </row>
    <row r="31" spans="1:23" ht="15.75" customHeight="1" x14ac:dyDescent="0.15">
      <c r="A31" s="30"/>
      <c r="B31" s="1"/>
      <c r="C31" s="1"/>
      <c r="D31" s="1"/>
      <c r="E31" s="1"/>
      <c r="F31" s="1"/>
      <c r="G31" s="1"/>
      <c r="H31" s="1"/>
      <c r="I31" s="1"/>
      <c r="J31" s="1"/>
      <c r="K31" s="1"/>
      <c r="L31" s="1"/>
      <c r="M31" s="1"/>
      <c r="N31" s="1"/>
      <c r="O31" s="1"/>
      <c r="P31" s="1"/>
      <c r="Q31" s="1"/>
      <c r="R31" s="1"/>
      <c r="S31" s="1"/>
      <c r="T31" s="1"/>
      <c r="U31" s="1"/>
      <c r="V31" s="1"/>
      <c r="W31" s="6"/>
    </row>
    <row r="32" spans="1:23" ht="15.75" customHeight="1" x14ac:dyDescent="0.15">
      <c r="A32" s="30"/>
      <c r="B32" s="1"/>
      <c r="C32" s="1"/>
      <c r="D32" s="1"/>
      <c r="E32" s="1"/>
      <c r="F32" s="1"/>
      <c r="G32" s="1"/>
      <c r="H32" s="1"/>
      <c r="I32" s="1"/>
      <c r="J32" s="1"/>
      <c r="K32" s="1"/>
      <c r="L32" s="1"/>
      <c r="M32" s="1"/>
      <c r="N32" s="1"/>
      <c r="O32" s="1"/>
      <c r="P32" s="1"/>
      <c r="Q32" s="1"/>
      <c r="R32" s="1"/>
      <c r="S32" s="1"/>
      <c r="T32" s="1"/>
      <c r="U32" s="1"/>
      <c r="V32" s="1"/>
      <c r="W32" s="6"/>
    </row>
    <row r="33" spans="1:23" ht="15.75" customHeight="1" x14ac:dyDescent="0.15">
      <c r="A33" s="30"/>
      <c r="B33" s="1"/>
      <c r="C33" s="1"/>
      <c r="D33" s="1"/>
      <c r="E33" s="1"/>
      <c r="F33" s="1"/>
      <c r="G33" s="1"/>
      <c r="H33" s="1"/>
      <c r="I33" s="1"/>
      <c r="J33" s="1"/>
      <c r="K33" s="1"/>
      <c r="L33" s="1"/>
      <c r="M33" s="1"/>
      <c r="N33" s="1"/>
      <c r="O33" s="1"/>
      <c r="P33" s="1"/>
      <c r="Q33" s="1"/>
      <c r="R33" s="1"/>
      <c r="S33" s="1"/>
      <c r="T33" s="1"/>
      <c r="U33" s="1"/>
      <c r="V33" s="1"/>
      <c r="W3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6C4A7-E078-1643-8428-5CBA18224584}">
  <dimension ref="A1:Q38"/>
  <sheetViews>
    <sheetView topLeftCell="E1" zoomScale="125" workbookViewId="0">
      <selection activeCell="F8" sqref="F8:F9"/>
    </sheetView>
  </sheetViews>
  <sheetFormatPr baseColWidth="10" defaultRowHeight="13" x14ac:dyDescent="0.15"/>
  <cols>
    <col min="1" max="1" width="17.33203125" customWidth="1"/>
    <col min="4" max="4" width="12.1640625" customWidth="1"/>
    <col min="5" max="5" width="65.1640625" customWidth="1"/>
  </cols>
  <sheetData>
    <row r="1" spans="1:17" x14ac:dyDescent="0.15">
      <c r="A1" s="25" t="s">
        <v>159</v>
      </c>
      <c r="B1" s="25" t="s">
        <v>160</v>
      </c>
      <c r="C1" s="25" t="s">
        <v>163</v>
      </c>
      <c r="D1" s="25" t="s">
        <v>166</v>
      </c>
      <c r="E1" s="25" t="s">
        <v>161</v>
      </c>
      <c r="F1" s="25" t="s">
        <v>162</v>
      </c>
    </row>
    <row r="2" spans="1:17" ht="56" x14ac:dyDescent="0.15">
      <c r="A2" s="24" t="s">
        <v>164</v>
      </c>
      <c r="B2" s="26" t="s">
        <v>35</v>
      </c>
      <c r="C2">
        <v>-82</v>
      </c>
      <c r="D2" s="24">
        <v>-82</v>
      </c>
      <c r="E2" s="28" t="s">
        <v>167</v>
      </c>
      <c r="F2" s="27" t="s">
        <v>165</v>
      </c>
      <c r="K2" s="24" t="s">
        <v>204</v>
      </c>
    </row>
    <row r="3" spans="1:17" x14ac:dyDescent="0.15">
      <c r="A3" s="24" t="s">
        <v>110</v>
      </c>
      <c r="B3" s="33" t="s">
        <v>36</v>
      </c>
      <c r="C3" s="24">
        <v>16.020600000000002</v>
      </c>
      <c r="E3" s="24" t="s">
        <v>169</v>
      </c>
      <c r="F3" s="27" t="s">
        <v>168</v>
      </c>
    </row>
    <row r="4" spans="1:17" x14ac:dyDescent="0.15">
      <c r="A4" s="24" t="s">
        <v>108</v>
      </c>
      <c r="B4" s="33"/>
      <c r="C4" s="24">
        <v>16.020600000000002</v>
      </c>
      <c r="E4" s="24" t="s">
        <v>170</v>
      </c>
    </row>
    <row r="5" spans="1:17" x14ac:dyDescent="0.15">
      <c r="B5" s="26" t="s">
        <v>171</v>
      </c>
    </row>
    <row r="6" spans="1:17" ht="70" customHeight="1" x14ac:dyDescent="0.15">
      <c r="A6" s="34" t="s">
        <v>172</v>
      </c>
      <c r="B6" s="26" t="s">
        <v>38</v>
      </c>
      <c r="C6" s="37">
        <v>-62</v>
      </c>
      <c r="D6" s="34" t="s">
        <v>67</v>
      </c>
      <c r="E6" s="35" t="s">
        <v>173</v>
      </c>
      <c r="F6" s="36" t="s">
        <v>168</v>
      </c>
      <c r="K6" s="24" t="s">
        <v>174</v>
      </c>
    </row>
    <row r="7" spans="1:17" x14ac:dyDescent="0.15">
      <c r="A7" s="34"/>
      <c r="B7" s="26" t="s">
        <v>175</v>
      </c>
      <c r="C7" s="37"/>
      <c r="D7" s="34"/>
      <c r="E7" s="35"/>
      <c r="F7" s="36"/>
    </row>
    <row r="8" spans="1:17" x14ac:dyDescent="0.15">
      <c r="A8" s="34" t="s">
        <v>73</v>
      </c>
      <c r="B8" s="26" t="s">
        <v>39</v>
      </c>
      <c r="C8" s="37">
        <v>-101</v>
      </c>
      <c r="D8" s="37"/>
      <c r="E8" s="35" t="s">
        <v>176</v>
      </c>
      <c r="F8" s="36" t="s">
        <v>168</v>
      </c>
      <c r="J8" s="27" t="s">
        <v>177</v>
      </c>
      <c r="Q8" s="27" t="s">
        <v>178</v>
      </c>
    </row>
    <row r="9" spans="1:17" ht="26" customHeight="1" x14ac:dyDescent="0.15">
      <c r="A9" s="34"/>
      <c r="B9" s="26" t="s">
        <v>40</v>
      </c>
      <c r="C9" s="37"/>
      <c r="D9" s="37"/>
      <c r="E9" s="35"/>
      <c r="F9" s="36"/>
    </row>
    <row r="10" spans="1:17" ht="56" x14ac:dyDescent="0.15">
      <c r="A10" s="24" t="s">
        <v>182</v>
      </c>
      <c r="B10" s="26" t="s">
        <v>41</v>
      </c>
      <c r="D10" s="28" t="s">
        <v>179</v>
      </c>
      <c r="E10" s="28" t="s">
        <v>180</v>
      </c>
      <c r="F10" s="27" t="s">
        <v>181</v>
      </c>
    </row>
    <row r="11" spans="1:17" ht="42" x14ac:dyDescent="0.15">
      <c r="A11" s="24" t="s">
        <v>183</v>
      </c>
      <c r="B11" s="26" t="s">
        <v>46</v>
      </c>
      <c r="C11" s="28"/>
      <c r="D11" s="28" t="s">
        <v>201</v>
      </c>
      <c r="E11" s="24" t="s">
        <v>185</v>
      </c>
      <c r="F11" s="27" t="s">
        <v>184</v>
      </c>
    </row>
    <row r="12" spans="1:17" ht="42" x14ac:dyDescent="0.15">
      <c r="A12" s="24" t="s">
        <v>202</v>
      </c>
      <c r="B12" s="26" t="s">
        <v>32</v>
      </c>
      <c r="C12" s="28"/>
      <c r="D12" s="28" t="s">
        <v>203</v>
      </c>
      <c r="E12" s="24"/>
      <c r="F12" s="27"/>
    </row>
    <row r="13" spans="1:17" x14ac:dyDescent="0.15">
      <c r="A13" s="24" t="s">
        <v>186</v>
      </c>
      <c r="B13" s="26" t="s">
        <v>47</v>
      </c>
      <c r="C13" s="24" t="s">
        <v>187</v>
      </c>
      <c r="D13" s="24"/>
      <c r="E13" s="24" t="s">
        <v>188</v>
      </c>
      <c r="F13" s="27" t="s">
        <v>168</v>
      </c>
    </row>
    <row r="14" spans="1:17" ht="28" x14ac:dyDescent="0.15">
      <c r="A14" s="24" t="s">
        <v>189</v>
      </c>
      <c r="B14" s="26" t="s">
        <v>48</v>
      </c>
      <c r="C14">
        <v>1</v>
      </c>
      <c r="D14" s="24" t="s">
        <v>190</v>
      </c>
      <c r="E14" s="28" t="s">
        <v>191</v>
      </c>
      <c r="F14" s="27" t="s">
        <v>168</v>
      </c>
    </row>
    <row r="15" spans="1:17" ht="28" x14ac:dyDescent="0.15">
      <c r="A15" s="24" t="s">
        <v>193</v>
      </c>
      <c r="B15" t="s">
        <v>192</v>
      </c>
      <c r="C15">
        <v>1</v>
      </c>
      <c r="D15" s="24" t="s">
        <v>190</v>
      </c>
      <c r="E15" s="28" t="s">
        <v>191</v>
      </c>
      <c r="F15" s="27" t="s">
        <v>168</v>
      </c>
    </row>
    <row r="16" spans="1:17" x14ac:dyDescent="0.15">
      <c r="A16" s="24" t="s">
        <v>194</v>
      </c>
      <c r="B16" s="26" t="s">
        <v>50</v>
      </c>
      <c r="C16">
        <v>1</v>
      </c>
      <c r="D16" s="24" t="s">
        <v>190</v>
      </c>
      <c r="F16" s="27" t="s">
        <v>168</v>
      </c>
    </row>
    <row r="17" spans="1:13" x14ac:dyDescent="0.15">
      <c r="A17" s="24" t="s">
        <v>195</v>
      </c>
      <c r="B17" s="26" t="s">
        <v>31</v>
      </c>
      <c r="D17" s="29">
        <v>60000</v>
      </c>
      <c r="E17" s="24" t="s">
        <v>208</v>
      </c>
      <c r="F17" s="27" t="s">
        <v>197</v>
      </c>
      <c r="K17" s="24" t="s">
        <v>206</v>
      </c>
    </row>
    <row r="18" spans="1:13" x14ac:dyDescent="0.15">
      <c r="A18" s="24" t="s">
        <v>196</v>
      </c>
      <c r="B18" s="26" t="s">
        <v>45</v>
      </c>
      <c r="D18" s="29">
        <v>64</v>
      </c>
      <c r="E18" s="24" t="s">
        <v>199</v>
      </c>
      <c r="F18" s="27" t="s">
        <v>197</v>
      </c>
      <c r="K18" s="24" t="s">
        <v>200</v>
      </c>
    </row>
    <row r="19" spans="1:13" x14ac:dyDescent="0.15">
      <c r="A19" s="24" t="s">
        <v>196</v>
      </c>
      <c r="B19" s="26" t="s">
        <v>44</v>
      </c>
      <c r="D19" s="29">
        <v>150</v>
      </c>
      <c r="E19" s="24" t="s">
        <v>198</v>
      </c>
    </row>
    <row r="20" spans="1:13" x14ac:dyDescent="0.15">
      <c r="B20" s="26" t="s">
        <v>43</v>
      </c>
      <c r="E20" s="24" t="s">
        <v>209</v>
      </c>
    </row>
    <row r="21" spans="1:13" x14ac:dyDescent="0.15">
      <c r="B21" s="26" t="s">
        <v>210</v>
      </c>
    </row>
    <row r="22" spans="1:13" x14ac:dyDescent="0.15">
      <c r="A22" s="24" t="s">
        <v>205</v>
      </c>
      <c r="D22">
        <f>1/ (($D$18*8)/$D$17)</f>
        <v>117.1875</v>
      </c>
      <c r="E22" s="24" t="s">
        <v>207</v>
      </c>
      <c r="F22">
        <v>29952</v>
      </c>
      <c r="G22">
        <v>64</v>
      </c>
      <c r="H22">
        <f>F22/G22</f>
        <v>468</v>
      </c>
    </row>
    <row r="23" spans="1:13" x14ac:dyDescent="0.15">
      <c r="D23">
        <f>1/ (($D$19*8)/$D$17)</f>
        <v>50</v>
      </c>
    </row>
    <row r="24" spans="1:13" x14ac:dyDescent="0.15">
      <c r="H24" t="s">
        <v>216</v>
      </c>
    </row>
    <row r="25" spans="1:13" x14ac:dyDescent="0.15">
      <c r="E25" t="s">
        <v>215</v>
      </c>
      <c r="F25" s="25">
        <v>4300</v>
      </c>
      <c r="G25" s="25">
        <v>3.85</v>
      </c>
      <c r="H25" s="31">
        <f>G25*F25*3.6</f>
        <v>59598</v>
      </c>
      <c r="J25" s="27" t="s">
        <v>217</v>
      </c>
    </row>
    <row r="27" spans="1:13" ht="56" x14ac:dyDescent="0.15">
      <c r="E27" s="28" t="s">
        <v>219</v>
      </c>
      <c r="F27" s="24" t="s">
        <v>220</v>
      </c>
      <c r="J27" s="27" t="s">
        <v>218</v>
      </c>
    </row>
    <row r="29" spans="1:13" ht="28" x14ac:dyDescent="0.15">
      <c r="E29" t="s">
        <v>229</v>
      </c>
      <c r="F29" s="32" t="s">
        <v>230</v>
      </c>
      <c r="G29" t="s">
        <v>227</v>
      </c>
      <c r="M29" t="s">
        <v>224</v>
      </c>
    </row>
    <row r="31" spans="1:13" x14ac:dyDescent="0.15">
      <c r="E31" s="11" t="s">
        <v>79</v>
      </c>
    </row>
    <row r="32" spans="1:13" x14ac:dyDescent="0.15">
      <c r="E32" s="11" t="s">
        <v>84</v>
      </c>
    </row>
    <row r="33" spans="5:5" x14ac:dyDescent="0.15">
      <c r="E33" s="11" t="s">
        <v>87</v>
      </c>
    </row>
    <row r="38" spans="5:5" x14ac:dyDescent="0.15">
      <c r="E38" t="s">
        <v>242</v>
      </c>
    </row>
  </sheetData>
  <mergeCells count="11">
    <mergeCell ref="B3:B4"/>
    <mergeCell ref="A6:A7"/>
    <mergeCell ref="A8:A9"/>
    <mergeCell ref="E6:E7"/>
    <mergeCell ref="F6:F7"/>
    <mergeCell ref="F8:F9"/>
    <mergeCell ref="E8:E9"/>
    <mergeCell ref="C6:C7"/>
    <mergeCell ref="D6:D7"/>
    <mergeCell ref="D8:D9"/>
    <mergeCell ref="C8:C9"/>
  </mergeCells>
  <hyperlinks>
    <hyperlink ref="F2" r:id="rId1" xr:uid="{12FEB2B4-28A9-1449-B19B-1592D36C963A}"/>
    <hyperlink ref="F3" r:id="rId2" xr:uid="{5DEBAEE4-D5F6-6541-8763-FC8966075BC0}"/>
    <hyperlink ref="F6" r:id="rId3" xr:uid="{A3A548D6-159E-9F48-82CA-65F267CB040A}"/>
    <hyperlink ref="F8" r:id="rId4" xr:uid="{CBB5C1C4-09C1-124D-B18A-1377AF792B8B}"/>
    <hyperlink ref="J8" r:id="rId5" xr:uid="{7B1E432A-8ECA-EE47-9F43-941CA59424A7}"/>
    <hyperlink ref="Q8" r:id="rId6" xr:uid="{A2F1F9C9-D863-0E4D-85D3-BF6403437B74}"/>
    <hyperlink ref="F10" r:id="rId7" location="a5a2439b34d55739c47d3c13cb412d38c" xr:uid="{762B6AAB-55CD-1543-A481-B1CBC8C48C3C}"/>
    <hyperlink ref="F11" r:id="rId8" location="ac6deddefe3ac8b1c2cf78de76e62ee23" xr:uid="{B9503F05-0DB0-CF47-8019-A592A6A4DB85}"/>
    <hyperlink ref="F13" r:id="rId9" xr:uid="{881D1DE3-74D7-CD44-A64E-15C33F1DA67B}"/>
    <hyperlink ref="F14" r:id="rId10" xr:uid="{3D6A001F-9C0C-774F-B1AA-A6BEA06AA902}"/>
    <hyperlink ref="F15" r:id="rId11" xr:uid="{F39A926D-8AC1-8546-B6B1-622ACF161730}"/>
    <hyperlink ref="F16" r:id="rId12" xr:uid="{CEC2D3A6-2E62-C14C-B32B-6AD3C32513EF}"/>
    <hyperlink ref="F17" r:id="rId13" xr:uid="{E9CE1007-455F-A64B-B568-C194977ACF33}"/>
    <hyperlink ref="F18" r:id="rId14" xr:uid="{5B11ED3B-577C-7A4C-89F1-80BEA41277B0}"/>
    <hyperlink ref="J25" r:id="rId15" location="faq6" xr:uid="{DE186655-20EE-6D41-85CC-09FAD356F28F}"/>
    <hyperlink ref="J27" r:id="rId16" xr:uid="{F5D5F368-A16F-E044-8379-5F1871E6CD18}"/>
  </hyperlinks>
  <pageMargins left="0.7" right="0.7" top="0.75" bottom="0.75" header="0.3" footer="0.3"/>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75"/>
  <sheetViews>
    <sheetView topLeftCell="A17" workbookViewId="0">
      <selection activeCell="B34" sqref="B34:B36"/>
    </sheetView>
  </sheetViews>
  <sheetFormatPr baseColWidth="10" defaultColWidth="14.5" defaultRowHeight="15.75" customHeight="1" x14ac:dyDescent="0.15"/>
  <cols>
    <col min="1" max="1" width="9" customWidth="1"/>
    <col min="2" max="2" width="41.83203125" customWidth="1"/>
    <col min="3" max="3" width="11.83203125" customWidth="1"/>
    <col min="7" max="7" width="9.5" customWidth="1"/>
    <col min="8" max="8" width="10.33203125" customWidth="1"/>
    <col min="9" max="9" width="16.1640625" customWidth="1"/>
    <col min="10" max="10" width="11" customWidth="1"/>
    <col min="11" max="11" width="10.33203125" customWidth="1"/>
    <col min="14" max="14" width="13.83203125" customWidth="1"/>
    <col min="15" max="15" width="13.1640625" customWidth="1"/>
    <col min="16" max="16" width="7.33203125" customWidth="1"/>
    <col min="17" max="17" width="7" customWidth="1"/>
    <col min="18" max="18" width="16.5" customWidth="1"/>
    <col min="20" max="20" width="19.83203125" customWidth="1"/>
    <col min="21" max="21" width="20.33203125" customWidth="1"/>
    <col min="22" max="22" width="13.6640625" customWidth="1"/>
    <col min="23" max="23" width="17.6640625" customWidth="1"/>
  </cols>
  <sheetData>
    <row r="1" spans="1:27" ht="15.75" customHeight="1" x14ac:dyDescent="0.15">
      <c r="A1" s="6"/>
      <c r="B1" s="1"/>
      <c r="D1" s="1"/>
      <c r="E1" s="1"/>
      <c r="F1" s="1"/>
      <c r="G1" s="1"/>
      <c r="H1" s="1"/>
      <c r="I1" s="1"/>
      <c r="J1" s="1"/>
      <c r="K1" s="1"/>
      <c r="L1" s="1"/>
      <c r="M1" s="1"/>
      <c r="N1" s="1"/>
      <c r="O1" s="1"/>
      <c r="P1" s="1"/>
      <c r="Q1" s="1"/>
      <c r="R1" s="1"/>
      <c r="S1" s="1"/>
      <c r="T1" s="1"/>
      <c r="U1" s="1"/>
      <c r="V1" s="1"/>
      <c r="W1" s="1"/>
      <c r="X1" s="1"/>
      <c r="Y1" s="1"/>
      <c r="Z1" s="1"/>
      <c r="AA1" s="6"/>
    </row>
    <row r="2" spans="1:27" ht="15.75" customHeight="1" x14ac:dyDescent="0.15">
      <c r="A2" s="6" t="s">
        <v>228</v>
      </c>
      <c r="B2" s="1" t="s">
        <v>225</v>
      </c>
      <c r="C2" t="s">
        <v>226</v>
      </c>
      <c r="D2" s="1" t="s">
        <v>227</v>
      </c>
      <c r="E2" s="1"/>
      <c r="F2" s="1"/>
      <c r="G2" s="1"/>
      <c r="H2" s="1"/>
      <c r="I2" s="1"/>
      <c r="J2" s="1"/>
      <c r="K2" s="1"/>
      <c r="L2" s="1"/>
      <c r="M2" s="1"/>
      <c r="N2" s="1"/>
      <c r="O2" s="1"/>
      <c r="P2" s="1"/>
      <c r="Q2" s="1"/>
      <c r="R2" s="1"/>
      <c r="S2" s="1"/>
      <c r="T2" s="1"/>
      <c r="U2" s="1"/>
      <c r="V2" s="1"/>
      <c r="W2" s="1"/>
      <c r="X2" s="1"/>
      <c r="Y2" s="1"/>
      <c r="Z2" s="1"/>
      <c r="AA2" s="6"/>
    </row>
    <row r="3" spans="1:27" ht="15.75" customHeight="1" x14ac:dyDescent="0.15">
      <c r="A3" s="6"/>
      <c r="B3" s="1"/>
      <c r="D3" s="1"/>
      <c r="E3" s="1"/>
      <c r="F3" s="1"/>
      <c r="G3" s="1"/>
      <c r="H3" s="1"/>
      <c r="I3" s="1"/>
      <c r="J3" s="1"/>
      <c r="K3" s="1"/>
      <c r="L3" s="1"/>
      <c r="M3" s="1"/>
      <c r="N3" s="1"/>
      <c r="O3" s="1"/>
      <c r="P3" s="1"/>
      <c r="Q3" s="1"/>
      <c r="R3" s="1"/>
      <c r="S3" s="1"/>
      <c r="T3" s="1"/>
      <c r="U3" s="1"/>
      <c r="V3" s="1"/>
      <c r="W3" s="1"/>
      <c r="X3" s="1"/>
      <c r="Y3" s="1"/>
      <c r="Z3" s="1"/>
      <c r="AA3" s="6"/>
    </row>
    <row r="4" spans="1:27" ht="15.75" customHeight="1" x14ac:dyDescent="0.15">
      <c r="A4" s="6"/>
      <c r="B4" s="1"/>
      <c r="D4" s="1"/>
      <c r="E4" s="1"/>
      <c r="F4" s="1"/>
      <c r="G4" s="1"/>
      <c r="H4" s="1"/>
      <c r="I4" s="1"/>
      <c r="J4" s="1"/>
      <c r="K4" s="1"/>
      <c r="L4" s="1"/>
      <c r="M4" s="1"/>
      <c r="N4" s="1"/>
      <c r="O4" s="1"/>
      <c r="P4" s="1"/>
      <c r="Q4" s="1"/>
      <c r="R4" s="1"/>
      <c r="S4" s="1"/>
      <c r="T4" s="1"/>
      <c r="U4" s="1"/>
      <c r="V4" s="1"/>
      <c r="W4" s="1"/>
      <c r="X4" s="1"/>
      <c r="Y4" s="1"/>
      <c r="Z4" s="1"/>
      <c r="AA4" s="6"/>
    </row>
    <row r="5" spans="1:27" ht="15.75" customHeight="1" x14ac:dyDescent="0.15">
      <c r="A5" s="6"/>
      <c r="B5" s="1"/>
      <c r="D5" s="1"/>
      <c r="E5" s="1"/>
      <c r="F5" s="1"/>
      <c r="G5" s="1"/>
      <c r="H5" s="1"/>
      <c r="I5" s="1"/>
      <c r="J5" s="1"/>
      <c r="K5" s="1"/>
      <c r="L5" s="1"/>
      <c r="M5" s="1"/>
      <c r="N5" s="1"/>
      <c r="O5" s="1"/>
      <c r="P5" s="1"/>
      <c r="Q5" s="1"/>
      <c r="R5" s="1"/>
      <c r="S5" s="1"/>
      <c r="T5" s="1"/>
      <c r="U5" s="1"/>
      <c r="V5" s="1"/>
      <c r="W5" s="1"/>
      <c r="X5" s="1"/>
      <c r="Y5" s="1"/>
      <c r="Z5" s="1"/>
      <c r="AA5" s="6"/>
    </row>
    <row r="6" spans="1:27" ht="13" x14ac:dyDescent="0.15">
      <c r="B6" s="13" t="s">
        <v>51</v>
      </c>
    </row>
    <row r="7" spans="1:27" ht="13" x14ac:dyDescent="0.15">
      <c r="B7" s="14" t="s">
        <v>52</v>
      </c>
    </row>
    <row r="8" spans="1:27" ht="13" x14ac:dyDescent="0.15">
      <c r="B8" s="1" t="s">
        <v>53</v>
      </c>
    </row>
    <row r="9" spans="1:27" ht="13" x14ac:dyDescent="0.15">
      <c r="B9" s="14" t="s">
        <v>54</v>
      </c>
    </row>
    <row r="10" spans="1:27" ht="13" x14ac:dyDescent="0.15">
      <c r="B10" s="14" t="s">
        <v>55</v>
      </c>
    </row>
    <row r="11" spans="1:27" ht="13" x14ac:dyDescent="0.15">
      <c r="B11" s="1" t="s">
        <v>56</v>
      </c>
    </row>
    <row r="12" spans="1:27" ht="13" x14ac:dyDescent="0.15">
      <c r="B12" s="14" t="s">
        <v>57</v>
      </c>
    </row>
    <row r="13" spans="1:27" ht="13" x14ac:dyDescent="0.15">
      <c r="B13" s="14" t="s">
        <v>58</v>
      </c>
    </row>
    <row r="14" spans="1:27" ht="13" x14ac:dyDescent="0.15">
      <c r="B14" s="1" t="s">
        <v>59</v>
      </c>
    </row>
    <row r="17" spans="2:13" ht="13" x14ac:dyDescent="0.15">
      <c r="B17" s="13" t="s">
        <v>60</v>
      </c>
    </row>
    <row r="18" spans="2:13" ht="13" x14ac:dyDescent="0.15">
      <c r="B18" s="14" t="s">
        <v>61</v>
      </c>
    </row>
    <row r="21" spans="2:13" ht="13" x14ac:dyDescent="0.15">
      <c r="B21" s="13"/>
      <c r="J21" s="13" t="s">
        <v>62</v>
      </c>
    </row>
    <row r="22" spans="2:13" ht="13" x14ac:dyDescent="0.15">
      <c r="B22" s="13"/>
      <c r="C22" s="1"/>
      <c r="D22" s="1"/>
      <c r="E22" s="1"/>
      <c r="F22" s="1"/>
      <c r="J22" s="1"/>
    </row>
    <row r="23" spans="2:13" ht="13" x14ac:dyDescent="0.15">
      <c r="B23" s="15"/>
      <c r="J23" s="1" t="s">
        <v>63</v>
      </c>
    </row>
    <row r="24" spans="2:13" ht="13" x14ac:dyDescent="0.15">
      <c r="B24" s="15"/>
      <c r="J24" s="1" t="s">
        <v>64</v>
      </c>
    </row>
    <row r="25" spans="2:13" ht="13" x14ac:dyDescent="0.15">
      <c r="B25" s="15"/>
    </row>
    <row r="27" spans="2:13" ht="13" x14ac:dyDescent="0.15">
      <c r="B27" s="9" t="s">
        <v>65</v>
      </c>
    </row>
    <row r="28" spans="2:13" ht="13" x14ac:dyDescent="0.15">
      <c r="B28" s="1" t="s">
        <v>66</v>
      </c>
      <c r="C28" s="1">
        <v>5180</v>
      </c>
      <c r="D28" s="1"/>
      <c r="E28" s="1"/>
      <c r="F28" s="1" t="s">
        <v>67</v>
      </c>
    </row>
    <row r="29" spans="2:13" ht="13" x14ac:dyDescent="0.15">
      <c r="B29" s="11" t="s">
        <v>68</v>
      </c>
      <c r="C29" s="1" t="s">
        <v>69</v>
      </c>
      <c r="D29" s="1"/>
      <c r="E29" s="1"/>
      <c r="F29" s="1" t="s">
        <v>70</v>
      </c>
    </row>
    <row r="30" spans="2:13" ht="13" x14ac:dyDescent="0.15">
      <c r="B30" s="1" t="s">
        <v>71</v>
      </c>
      <c r="D30" s="1"/>
      <c r="E30" s="1"/>
      <c r="F30" s="1" t="s">
        <v>72</v>
      </c>
    </row>
    <row r="31" spans="2:13" ht="13" x14ac:dyDescent="0.15">
      <c r="B31" s="11" t="s">
        <v>73</v>
      </c>
      <c r="C31" s="1">
        <v>-92</v>
      </c>
      <c r="D31" s="1"/>
      <c r="E31" s="1"/>
      <c r="F31" s="1" t="s">
        <v>74</v>
      </c>
      <c r="J31" s="1" t="s">
        <v>75</v>
      </c>
    </row>
    <row r="32" spans="2:13" ht="13" x14ac:dyDescent="0.15">
      <c r="B32" s="11" t="s">
        <v>76</v>
      </c>
      <c r="C32" s="1">
        <v>0</v>
      </c>
      <c r="D32" s="1"/>
      <c r="E32" s="1"/>
      <c r="F32" s="1" t="s">
        <v>67</v>
      </c>
      <c r="G32" s="16" t="s">
        <v>77</v>
      </c>
      <c r="H32" s="16"/>
      <c r="J32" s="1" t="s">
        <v>75</v>
      </c>
      <c r="K32" s="1"/>
      <c r="L32" s="1"/>
      <c r="M32" s="1"/>
    </row>
    <row r="33" spans="2:16" ht="13" x14ac:dyDescent="0.15">
      <c r="B33" s="11" t="s">
        <v>78</v>
      </c>
      <c r="C33" s="1">
        <v>0</v>
      </c>
      <c r="D33" s="1"/>
      <c r="E33" s="1"/>
      <c r="F33" s="1" t="s">
        <v>67</v>
      </c>
      <c r="G33" s="16" t="s">
        <v>77</v>
      </c>
      <c r="H33" s="16"/>
      <c r="J33" s="1" t="s">
        <v>75</v>
      </c>
      <c r="K33" s="1"/>
      <c r="L33" s="1"/>
      <c r="M33" s="1"/>
    </row>
    <row r="34" spans="2:16" ht="13" x14ac:dyDescent="0.15">
      <c r="B34" s="11" t="s">
        <v>79</v>
      </c>
      <c r="C34" s="1" t="s">
        <v>67</v>
      </c>
      <c r="D34" s="1"/>
      <c r="E34" s="1"/>
      <c r="F34" s="1" t="s">
        <v>80</v>
      </c>
      <c r="G34" s="16" t="s">
        <v>81</v>
      </c>
      <c r="H34" s="16" t="s">
        <v>82</v>
      </c>
      <c r="J34" s="3" t="s">
        <v>83</v>
      </c>
      <c r="K34" s="1"/>
      <c r="L34" s="1"/>
      <c r="M34" s="1"/>
    </row>
    <row r="35" spans="2:16" ht="13" x14ac:dyDescent="0.15">
      <c r="B35" s="11" t="s">
        <v>84</v>
      </c>
      <c r="C35" s="1">
        <v>1</v>
      </c>
      <c r="D35" s="1"/>
      <c r="E35" s="1"/>
      <c r="F35" s="1" t="s">
        <v>85</v>
      </c>
      <c r="G35" s="16"/>
      <c r="H35" s="16"/>
      <c r="J35" s="1" t="s">
        <v>86</v>
      </c>
      <c r="K35" s="1"/>
      <c r="L35" s="1"/>
      <c r="M35" s="1"/>
    </row>
    <row r="36" spans="2:16" ht="13" x14ac:dyDescent="0.15">
      <c r="B36" s="11" t="s">
        <v>87</v>
      </c>
      <c r="C36" s="1">
        <v>1</v>
      </c>
      <c r="D36" s="1"/>
      <c r="E36" s="1"/>
      <c r="F36" s="1" t="s">
        <v>85</v>
      </c>
      <c r="G36" s="16"/>
      <c r="H36" s="16"/>
      <c r="J36" s="1" t="s">
        <v>86</v>
      </c>
      <c r="K36" s="1"/>
      <c r="L36" s="1"/>
      <c r="M36" s="1"/>
    </row>
    <row r="37" spans="2:16" ht="13" x14ac:dyDescent="0.15">
      <c r="B37" s="1"/>
      <c r="C37" s="1"/>
      <c r="D37" s="1"/>
      <c r="E37" s="1"/>
      <c r="F37" s="1"/>
      <c r="G37" s="16"/>
      <c r="H37" s="16"/>
      <c r="J37" s="1"/>
      <c r="K37" s="1"/>
      <c r="L37" s="1"/>
      <c r="M37" s="1"/>
    </row>
    <row r="38" spans="2:16" ht="13" x14ac:dyDescent="0.15">
      <c r="B38" s="1"/>
      <c r="C38" s="1"/>
      <c r="D38" s="1"/>
      <c r="E38" s="1"/>
      <c r="F38" s="1"/>
      <c r="G38" s="16"/>
      <c r="H38" s="16"/>
      <c r="J38" s="1"/>
      <c r="K38" s="1"/>
      <c r="L38" s="1"/>
      <c r="M38" s="1"/>
    </row>
    <row r="39" spans="2:16" ht="33" customHeight="1" x14ac:dyDescent="0.15">
      <c r="G39" s="16"/>
      <c r="H39" s="16"/>
      <c r="J39" s="1" t="s">
        <v>88</v>
      </c>
      <c r="K39" s="1" t="s">
        <v>88</v>
      </c>
      <c r="L39" s="1" t="s">
        <v>89</v>
      </c>
      <c r="M39" s="1" t="s">
        <v>90</v>
      </c>
    </row>
    <row r="40" spans="2:16" ht="33" customHeight="1" x14ac:dyDescent="0.15">
      <c r="J40" s="1" t="s">
        <v>88</v>
      </c>
      <c r="K40" s="1" t="s">
        <v>91</v>
      </c>
      <c r="L40" s="1" t="s">
        <v>92</v>
      </c>
      <c r="M40" s="1" t="s">
        <v>93</v>
      </c>
      <c r="N40" s="1"/>
      <c r="O40" s="1"/>
      <c r="P40" s="1" t="s">
        <v>90</v>
      </c>
    </row>
    <row r="41" spans="2:16" ht="33" customHeight="1" x14ac:dyDescent="0.15">
      <c r="J41" s="1" t="s">
        <v>88</v>
      </c>
      <c r="K41" s="1" t="s">
        <v>94</v>
      </c>
      <c r="L41" s="1" t="s">
        <v>95</v>
      </c>
    </row>
    <row r="42" spans="2:16" ht="13" x14ac:dyDescent="0.15">
      <c r="K42" s="1" t="s">
        <v>96</v>
      </c>
    </row>
    <row r="45" spans="2:16" ht="13" x14ac:dyDescent="0.15">
      <c r="B45" s="9" t="s">
        <v>97</v>
      </c>
      <c r="C45" s="9" t="s">
        <v>98</v>
      </c>
      <c r="D45" s="2"/>
      <c r="E45" s="2"/>
      <c r="F45" s="2"/>
    </row>
    <row r="46" spans="2:16" ht="13" x14ac:dyDescent="0.15">
      <c r="B46" s="12" t="s">
        <v>99</v>
      </c>
      <c r="C46" s="12">
        <v>0.14399999999999999</v>
      </c>
      <c r="D46" s="12"/>
      <c r="E46" s="12" t="s">
        <v>100</v>
      </c>
      <c r="F46">
        <f t="shared" ref="F46:F51" si="0">C46*1000</f>
        <v>144</v>
      </c>
    </row>
    <row r="47" spans="2:16" ht="13" x14ac:dyDescent="0.15">
      <c r="B47" s="12" t="s">
        <v>101</v>
      </c>
      <c r="C47" s="12">
        <v>8.7999999999999995E-2</v>
      </c>
      <c r="D47" s="12"/>
      <c r="E47" s="12" t="s">
        <v>100</v>
      </c>
      <c r="F47">
        <f t="shared" si="0"/>
        <v>88</v>
      </c>
    </row>
    <row r="48" spans="2:16" ht="13" x14ac:dyDescent="0.15">
      <c r="B48" s="12" t="s">
        <v>102</v>
      </c>
      <c r="C48" s="12">
        <v>1.7000000000000001E-2</v>
      </c>
      <c r="D48" s="12"/>
      <c r="E48" s="12" t="s">
        <v>100</v>
      </c>
      <c r="F48">
        <f t="shared" si="0"/>
        <v>17</v>
      </c>
    </row>
    <row r="49" spans="2:10" ht="13" x14ac:dyDescent="0.15">
      <c r="B49" s="12" t="s">
        <v>103</v>
      </c>
      <c r="C49" s="17">
        <v>4.2599999999999999E-6</v>
      </c>
      <c r="D49" s="18"/>
      <c r="E49" s="12" t="s">
        <v>100</v>
      </c>
      <c r="F49">
        <f t="shared" si="0"/>
        <v>4.2599999999999999E-3</v>
      </c>
    </row>
    <row r="50" spans="2:10" ht="13" x14ac:dyDescent="0.15">
      <c r="B50" s="12" t="s">
        <v>104</v>
      </c>
      <c r="C50" s="12">
        <v>1.6999999999999999E-3</v>
      </c>
      <c r="D50" s="18"/>
      <c r="E50" s="12" t="s">
        <v>100</v>
      </c>
      <c r="F50">
        <f t="shared" si="0"/>
        <v>1.7</v>
      </c>
    </row>
    <row r="51" spans="2:10" ht="13" x14ac:dyDescent="0.15">
      <c r="B51" s="12" t="s">
        <v>105</v>
      </c>
      <c r="C51" s="17">
        <v>4.2599999999999999E-6</v>
      </c>
      <c r="D51" s="18"/>
      <c r="E51" s="12" t="s">
        <v>100</v>
      </c>
      <c r="F51">
        <f t="shared" si="0"/>
        <v>4.2599999999999999E-3</v>
      </c>
    </row>
    <row r="53" spans="2:10" ht="13" x14ac:dyDescent="0.15">
      <c r="B53" s="9" t="s">
        <v>106</v>
      </c>
      <c r="C53" s="9" t="s">
        <v>77</v>
      </c>
      <c r="D53" s="9"/>
      <c r="E53" s="9"/>
      <c r="F53" s="9" t="s">
        <v>107</v>
      </c>
    </row>
    <row r="54" spans="2:10" ht="13" x14ac:dyDescent="0.15">
      <c r="B54" s="1" t="s">
        <v>108</v>
      </c>
      <c r="C54" s="1">
        <v>25</v>
      </c>
      <c r="D54" s="1"/>
      <c r="E54" s="1"/>
      <c r="F54" s="1">
        <v>27</v>
      </c>
      <c r="G54" s="1" t="s">
        <v>109</v>
      </c>
      <c r="J54" s="1" t="s">
        <v>75</v>
      </c>
    </row>
    <row r="55" spans="2:10" ht="13" x14ac:dyDescent="0.15">
      <c r="B55" s="1" t="s">
        <v>110</v>
      </c>
      <c r="C55" s="1">
        <v>21</v>
      </c>
      <c r="D55" s="1"/>
      <c r="E55" s="1"/>
      <c r="F55" s="1">
        <v>24</v>
      </c>
      <c r="G55" s="1" t="s">
        <v>109</v>
      </c>
    </row>
    <row r="57" spans="2:10" ht="13" x14ac:dyDescent="0.15">
      <c r="B57" s="9" t="s">
        <v>111</v>
      </c>
      <c r="C57" s="9" t="s">
        <v>77</v>
      </c>
    </row>
    <row r="58" spans="2:10" ht="13" x14ac:dyDescent="0.15">
      <c r="B58" s="1" t="s">
        <v>108</v>
      </c>
      <c r="D58" s="1"/>
      <c r="E58" s="1"/>
      <c r="F58" s="1" t="s">
        <v>109</v>
      </c>
    </row>
    <row r="59" spans="2:10" ht="13" x14ac:dyDescent="0.15">
      <c r="B59" s="1" t="s">
        <v>110</v>
      </c>
      <c r="D59" s="1"/>
      <c r="E59" s="1"/>
      <c r="F59" s="1" t="s">
        <v>109</v>
      </c>
    </row>
    <row r="61" spans="2:10" ht="13" x14ac:dyDescent="0.15">
      <c r="B61" s="1" t="s">
        <v>112</v>
      </c>
    </row>
    <row r="62" spans="2:10" ht="13" x14ac:dyDescent="0.15">
      <c r="B62" s="7" t="s">
        <v>113</v>
      </c>
    </row>
    <row r="64" spans="2:10" ht="13" x14ac:dyDescent="0.15">
      <c r="B64" s="3" t="s">
        <v>114</v>
      </c>
    </row>
    <row r="65" spans="2:8" ht="13" x14ac:dyDescent="0.15">
      <c r="B65" s="3" t="s">
        <v>115</v>
      </c>
    </row>
    <row r="66" spans="2:8" ht="13" x14ac:dyDescent="0.15">
      <c r="B66" s="3" t="s">
        <v>116</v>
      </c>
    </row>
    <row r="67" spans="2:8" ht="13" x14ac:dyDescent="0.15">
      <c r="B67" s="3" t="s">
        <v>117</v>
      </c>
    </row>
    <row r="68" spans="2:8" ht="13" x14ac:dyDescent="0.15">
      <c r="B68" s="3" t="s">
        <v>118</v>
      </c>
      <c r="H68" s="5" t="s">
        <v>119</v>
      </c>
    </row>
    <row r="69" spans="2:8" ht="13" x14ac:dyDescent="0.15">
      <c r="B69" s="3" t="s">
        <v>120</v>
      </c>
    </row>
    <row r="71" spans="2:8" ht="15.75" customHeight="1" x14ac:dyDescent="0.15">
      <c r="B71" t="s">
        <v>224</v>
      </c>
    </row>
    <row r="75" spans="2:8" ht="15.75" customHeight="1" x14ac:dyDescent="0.15">
      <c r="B75">
        <f>3600/0.2</f>
        <v>18000</v>
      </c>
      <c r="C75">
        <f>B75/1000</f>
        <v>18</v>
      </c>
    </row>
  </sheetData>
  <hyperlinks>
    <hyperlink ref="J34" r:id="rId1" xr:uid="{00000000-0004-0000-0200-000000000000}"/>
    <hyperlink ref="B64" r:id="rId2" xr:uid="{00000000-0004-0000-0200-000001000000}"/>
    <hyperlink ref="B65" r:id="rId3" xr:uid="{00000000-0004-0000-0200-000002000000}"/>
    <hyperlink ref="B66" r:id="rId4" xr:uid="{00000000-0004-0000-0200-000003000000}"/>
    <hyperlink ref="B67" r:id="rId5" xr:uid="{00000000-0004-0000-0200-000004000000}"/>
    <hyperlink ref="B68" r:id="rId6" xr:uid="{00000000-0004-0000-0200-000005000000}"/>
    <hyperlink ref="H68" r:id="rId7" xr:uid="{00000000-0004-0000-0200-000006000000}"/>
    <hyperlink ref="B69" r:id="rId8" xr:uid="{00000000-0004-0000-0200-000007000000}"/>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3"/>
  <sheetViews>
    <sheetView workbookViewId="0"/>
  </sheetViews>
  <sheetFormatPr baseColWidth="10" defaultColWidth="14.5" defaultRowHeight="15.75" customHeight="1" x14ac:dyDescent="0.15"/>
  <sheetData>
    <row r="1" spans="1:11" ht="15.75" customHeight="1" x14ac:dyDescent="0.15">
      <c r="A1" s="1" t="s">
        <v>0</v>
      </c>
      <c r="D1" s="1" t="s">
        <v>1</v>
      </c>
    </row>
    <row r="2" spans="1:11" ht="15.75" customHeight="1" x14ac:dyDescent="0.15">
      <c r="A2" s="1" t="s">
        <v>2</v>
      </c>
      <c r="B2" s="2">
        <f>60+40 + 2+7+40</f>
        <v>149</v>
      </c>
      <c r="D2" s="1" t="s">
        <v>3</v>
      </c>
      <c r="I2" s="1" t="s">
        <v>4</v>
      </c>
      <c r="K2" s="3" t="s">
        <v>5</v>
      </c>
    </row>
    <row r="3" spans="1:11" ht="15.75" customHeight="1" x14ac:dyDescent="0.15">
      <c r="A3" s="1" t="s">
        <v>6</v>
      </c>
      <c r="B3" s="2">
        <f>60 + 40 + 2+2</f>
        <v>104</v>
      </c>
      <c r="D3" s="1" t="s">
        <v>7</v>
      </c>
      <c r="I3" s="4" t="s">
        <v>8</v>
      </c>
      <c r="J3" s="1">
        <v>2</v>
      </c>
    </row>
    <row r="4" spans="1:11" ht="15.75" customHeight="1" x14ac:dyDescent="0.15">
      <c r="I4" s="4" t="s">
        <v>9</v>
      </c>
      <c r="J4" s="1">
        <v>2</v>
      </c>
    </row>
    <row r="5" spans="1:11" ht="15.75" customHeight="1" x14ac:dyDescent="0.15">
      <c r="A5" s="1" t="s">
        <v>10</v>
      </c>
      <c r="I5" s="4" t="s">
        <v>11</v>
      </c>
    </row>
    <row r="6" spans="1:11" ht="15.75" customHeight="1" x14ac:dyDescent="0.15">
      <c r="A6" s="1" t="s">
        <v>12</v>
      </c>
      <c r="B6" s="2">
        <f>8+4+8+4+ 40</f>
        <v>64</v>
      </c>
      <c r="D6" s="1" t="s">
        <v>13</v>
      </c>
    </row>
    <row r="7" spans="1:11" ht="15.75" customHeight="1" x14ac:dyDescent="0.15">
      <c r="A7" s="1" t="s">
        <v>14</v>
      </c>
      <c r="B7" s="2">
        <f>8+4+8+0  + 40</f>
        <v>60</v>
      </c>
      <c r="D7" s="1" t="s">
        <v>15</v>
      </c>
      <c r="I7" s="1" t="s">
        <v>16</v>
      </c>
      <c r="K7" s="5" t="s">
        <v>17</v>
      </c>
    </row>
    <row r="8" spans="1:11" ht="15.75" customHeight="1" x14ac:dyDescent="0.15">
      <c r="I8" s="1" t="s">
        <v>18</v>
      </c>
      <c r="J8" s="1" t="s">
        <v>19</v>
      </c>
    </row>
    <row r="9" spans="1:11" ht="15.75" customHeight="1" x14ac:dyDescent="0.15">
      <c r="I9" s="1" t="s">
        <v>20</v>
      </c>
      <c r="J9" s="1" t="s">
        <v>21</v>
      </c>
    </row>
    <row r="10" spans="1:11" ht="15.75" customHeight="1" x14ac:dyDescent="0.15">
      <c r="A10" s="1" t="s">
        <v>22</v>
      </c>
      <c r="I10" s="1" t="s">
        <v>23</v>
      </c>
      <c r="J10" s="6">
        <f>2+2</f>
        <v>4</v>
      </c>
      <c r="K10" s="1" t="s">
        <v>24</v>
      </c>
    </row>
    <row r="11" spans="1:11" ht="15.75" customHeight="1" x14ac:dyDescent="0.15">
      <c r="I11" s="1" t="s">
        <v>25</v>
      </c>
    </row>
    <row r="12" spans="1:11" ht="15.75" customHeight="1" x14ac:dyDescent="0.15">
      <c r="B12" s="1" t="s">
        <v>26</v>
      </c>
    </row>
    <row r="13" spans="1:11" ht="15.75" customHeight="1" x14ac:dyDescent="0.15">
      <c r="B13" s="7" t="s">
        <v>27</v>
      </c>
      <c r="I13" s="1" t="s">
        <v>28</v>
      </c>
    </row>
  </sheetData>
  <hyperlinks>
    <hyperlink ref="K2" r:id="rId1" location="_Toc398718018" xr:uid="{00000000-0004-0000-0000-000000000000}"/>
    <hyperlink ref="K7" r:id="rId2" xr:uid="{00000000-0004-0000-00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P37"/>
  <sheetViews>
    <sheetView topLeftCell="A8" zoomScale="111" workbookViewId="0">
      <selection activeCell="G21" sqref="G21"/>
    </sheetView>
  </sheetViews>
  <sheetFormatPr baseColWidth="10" defaultColWidth="14.5" defaultRowHeight="15.75" customHeight="1" x14ac:dyDescent="0.15"/>
  <cols>
    <col min="1" max="1" width="11" customWidth="1"/>
    <col min="2" max="2" width="23.6640625" customWidth="1"/>
    <col min="3" max="3" width="8.83203125" customWidth="1"/>
    <col min="4" max="4" width="19.5" customWidth="1"/>
    <col min="5" max="5" width="12" customWidth="1"/>
    <col min="8" max="8" width="19.5" customWidth="1"/>
    <col min="9" max="9" width="11.1640625" customWidth="1"/>
    <col min="10" max="10" width="16" customWidth="1"/>
  </cols>
  <sheetData>
    <row r="2" spans="1:13" ht="15.75" customHeight="1" x14ac:dyDescent="0.15">
      <c r="A2" s="9" t="s">
        <v>121</v>
      </c>
    </row>
    <row r="3" spans="1:13" ht="15.75" customHeight="1" x14ac:dyDescent="0.15">
      <c r="A3" s="19" t="s">
        <v>122</v>
      </c>
      <c r="B3" s="19" t="s">
        <v>123</v>
      </c>
      <c r="C3" s="19" t="s">
        <v>124</v>
      </c>
      <c r="D3" s="19" t="s">
        <v>125</v>
      </c>
      <c r="E3" s="19" t="s">
        <v>126</v>
      </c>
      <c r="F3" s="19" t="s">
        <v>127</v>
      </c>
      <c r="G3" s="19" t="s">
        <v>79</v>
      </c>
      <c r="H3" s="19" t="s">
        <v>128</v>
      </c>
      <c r="I3" s="19" t="s">
        <v>129</v>
      </c>
      <c r="J3" s="19" t="s">
        <v>130</v>
      </c>
    </row>
    <row r="4" spans="1:13" ht="15.75" customHeight="1" x14ac:dyDescent="0.15">
      <c r="A4" s="48" t="s">
        <v>131</v>
      </c>
      <c r="B4" s="44" t="s">
        <v>132</v>
      </c>
      <c r="C4" s="44" t="s">
        <v>133</v>
      </c>
      <c r="D4" s="44" t="s">
        <v>134</v>
      </c>
      <c r="E4" s="44" t="s">
        <v>135</v>
      </c>
      <c r="F4" s="20">
        <v>1</v>
      </c>
      <c r="G4" s="20">
        <v>4</v>
      </c>
      <c r="H4" s="20" t="s">
        <v>136</v>
      </c>
      <c r="I4" s="20">
        <v>23</v>
      </c>
      <c r="J4" s="20">
        <v>-98</v>
      </c>
      <c r="L4" s="24" t="s">
        <v>213</v>
      </c>
      <c r="M4" s="24" t="s">
        <v>214</v>
      </c>
    </row>
    <row r="5" spans="1:13" ht="15.75" customHeight="1" x14ac:dyDescent="0.15">
      <c r="A5" s="45"/>
      <c r="B5" s="45"/>
      <c r="C5" s="46"/>
      <c r="D5" s="46"/>
      <c r="E5" s="46"/>
      <c r="F5" s="20">
        <v>4</v>
      </c>
      <c r="G5" s="20">
        <v>4</v>
      </c>
      <c r="H5" s="20" t="s">
        <v>136</v>
      </c>
      <c r="I5" s="20">
        <v>20</v>
      </c>
      <c r="J5" s="20">
        <v>-75</v>
      </c>
      <c r="L5">
        <f>MIN(J4:J23)</f>
        <v>-102</v>
      </c>
      <c r="M5">
        <f>MIN(J27:J33)</f>
        <v>-84</v>
      </c>
    </row>
    <row r="6" spans="1:13" ht="15.75" customHeight="1" x14ac:dyDescent="0.15">
      <c r="A6" s="45"/>
      <c r="B6" s="45"/>
      <c r="C6" s="44" t="s">
        <v>137</v>
      </c>
      <c r="D6" s="44" t="s">
        <v>138</v>
      </c>
      <c r="E6" s="44" t="s">
        <v>135</v>
      </c>
      <c r="F6" s="20">
        <v>1</v>
      </c>
      <c r="G6" s="20">
        <v>4</v>
      </c>
      <c r="H6" s="20" t="s">
        <v>136</v>
      </c>
      <c r="I6" s="20">
        <v>23</v>
      </c>
      <c r="J6" s="20">
        <v>-99</v>
      </c>
    </row>
    <row r="7" spans="1:13" ht="15.75" customHeight="1" x14ac:dyDescent="0.15">
      <c r="A7" s="45"/>
      <c r="B7" s="45"/>
      <c r="C7" s="45"/>
      <c r="D7" s="45"/>
      <c r="E7" s="45"/>
      <c r="F7" s="20">
        <v>4</v>
      </c>
      <c r="G7" s="20">
        <v>4</v>
      </c>
      <c r="H7" s="20" t="s">
        <v>136</v>
      </c>
      <c r="I7" s="20">
        <v>20</v>
      </c>
      <c r="J7" s="20">
        <v>-77</v>
      </c>
    </row>
    <row r="8" spans="1:13" ht="15.75" customHeight="1" x14ac:dyDescent="0.15">
      <c r="A8" s="45"/>
      <c r="B8" s="45"/>
      <c r="C8" s="45"/>
      <c r="D8" s="45"/>
      <c r="E8" s="45"/>
      <c r="F8" s="20">
        <v>1</v>
      </c>
      <c r="G8" s="20">
        <v>4</v>
      </c>
      <c r="H8" s="20" t="s">
        <v>139</v>
      </c>
      <c r="I8" s="20">
        <v>23</v>
      </c>
      <c r="J8" s="20">
        <v>-96</v>
      </c>
    </row>
    <row r="9" spans="1:13" ht="15.75" customHeight="1" x14ac:dyDescent="0.15">
      <c r="A9" s="45"/>
      <c r="B9" s="45"/>
      <c r="C9" s="45"/>
      <c r="D9" s="45"/>
      <c r="E9" s="46"/>
      <c r="F9" s="20">
        <v>4</v>
      </c>
      <c r="G9" s="20">
        <v>4</v>
      </c>
      <c r="H9" s="20" t="s">
        <v>139</v>
      </c>
      <c r="I9" s="20">
        <v>20</v>
      </c>
      <c r="J9" s="20">
        <v>-75</v>
      </c>
    </row>
    <row r="10" spans="1:13" ht="15.75" customHeight="1" x14ac:dyDescent="0.15">
      <c r="A10" s="45"/>
      <c r="B10" s="45"/>
      <c r="C10" s="45"/>
      <c r="D10" s="45"/>
      <c r="E10" s="44" t="s">
        <v>140</v>
      </c>
      <c r="F10" s="20">
        <v>1</v>
      </c>
      <c r="G10" s="20">
        <v>4</v>
      </c>
      <c r="H10" s="20" t="s">
        <v>141</v>
      </c>
      <c r="I10" s="20">
        <v>23</v>
      </c>
      <c r="J10" s="20">
        <v>-99</v>
      </c>
    </row>
    <row r="11" spans="1:13" ht="15.75" customHeight="1" x14ac:dyDescent="0.15">
      <c r="A11" s="45"/>
      <c r="B11" s="45"/>
      <c r="C11" s="45"/>
      <c r="D11" s="45"/>
      <c r="E11" s="45"/>
      <c r="F11" s="20">
        <v>4</v>
      </c>
      <c r="G11" s="20">
        <v>4</v>
      </c>
      <c r="H11" s="20" t="s">
        <v>141</v>
      </c>
      <c r="I11" s="20">
        <v>18</v>
      </c>
      <c r="J11" s="20">
        <v>-66</v>
      </c>
    </row>
    <row r="12" spans="1:13" ht="15.75" customHeight="1" x14ac:dyDescent="0.15">
      <c r="A12" s="45"/>
      <c r="B12" s="45"/>
      <c r="C12" s="45"/>
      <c r="D12" s="45"/>
      <c r="E12" s="45"/>
      <c r="F12" s="20">
        <v>1</v>
      </c>
      <c r="G12" s="20">
        <v>8</v>
      </c>
      <c r="H12" s="20" t="s">
        <v>141</v>
      </c>
      <c r="I12" s="20">
        <v>26</v>
      </c>
      <c r="J12" s="20">
        <v>-102</v>
      </c>
    </row>
    <row r="13" spans="1:13" ht="15.75" customHeight="1" x14ac:dyDescent="0.15">
      <c r="A13" s="45"/>
      <c r="B13" s="45"/>
      <c r="C13" s="45"/>
      <c r="D13" s="45"/>
      <c r="E13" s="45"/>
      <c r="F13" s="20">
        <v>8</v>
      </c>
      <c r="G13" s="20">
        <v>8</v>
      </c>
      <c r="H13" s="20" t="s">
        <v>141</v>
      </c>
      <c r="I13" s="20">
        <v>21</v>
      </c>
      <c r="J13" s="20">
        <v>-65</v>
      </c>
    </row>
    <row r="14" spans="1:13" ht="15.75" customHeight="1" x14ac:dyDescent="0.15">
      <c r="A14" s="45"/>
      <c r="B14" s="45"/>
      <c r="C14" s="45"/>
      <c r="D14" s="45"/>
      <c r="E14" s="45"/>
      <c r="F14" s="20">
        <v>1</v>
      </c>
      <c r="G14" s="20">
        <v>4</v>
      </c>
      <c r="H14" s="20" t="s">
        <v>142</v>
      </c>
      <c r="I14" s="20">
        <v>23</v>
      </c>
      <c r="J14" s="20">
        <v>-99</v>
      </c>
    </row>
    <row r="15" spans="1:13" ht="15.75" customHeight="1" x14ac:dyDescent="0.15">
      <c r="A15" s="45"/>
      <c r="B15" s="45"/>
      <c r="C15" s="45"/>
      <c r="D15" s="45"/>
      <c r="E15" s="45"/>
      <c r="F15" s="20">
        <v>4</v>
      </c>
      <c r="G15" s="20">
        <v>4</v>
      </c>
      <c r="H15" s="20" t="s">
        <v>142</v>
      </c>
      <c r="I15" s="20">
        <v>18</v>
      </c>
      <c r="J15" s="20">
        <v>-62</v>
      </c>
    </row>
    <row r="16" spans="1:13" ht="15.75" customHeight="1" x14ac:dyDescent="0.15">
      <c r="A16" s="45"/>
      <c r="B16" s="45"/>
      <c r="C16" s="45"/>
      <c r="D16" s="45"/>
      <c r="E16" s="45"/>
      <c r="F16" s="20">
        <v>1</v>
      </c>
      <c r="G16" s="20">
        <v>8</v>
      </c>
      <c r="H16" s="20" t="s">
        <v>142</v>
      </c>
      <c r="I16" s="20">
        <v>26</v>
      </c>
      <c r="J16" s="20">
        <v>-99</v>
      </c>
    </row>
    <row r="17" spans="1:16" ht="15.75" customHeight="1" x14ac:dyDescent="0.15">
      <c r="A17" s="45"/>
      <c r="B17" s="45"/>
      <c r="C17" s="45"/>
      <c r="D17" s="45"/>
      <c r="E17" s="45"/>
      <c r="F17" s="20">
        <v>8</v>
      </c>
      <c r="G17" s="20">
        <v>8</v>
      </c>
      <c r="H17" s="20" t="s">
        <v>142</v>
      </c>
      <c r="I17" s="20">
        <v>21</v>
      </c>
      <c r="J17" s="20">
        <v>-63</v>
      </c>
    </row>
    <row r="18" spans="1:16" ht="15.75" customHeight="1" x14ac:dyDescent="0.15">
      <c r="A18" s="45"/>
      <c r="B18" s="45"/>
      <c r="C18" s="45"/>
      <c r="D18" s="45"/>
      <c r="E18" s="45"/>
      <c r="F18" s="20">
        <v>1</v>
      </c>
      <c r="G18" s="20">
        <v>4</v>
      </c>
      <c r="H18" s="20" t="s">
        <v>143</v>
      </c>
      <c r="I18" s="20">
        <v>23</v>
      </c>
      <c r="J18" s="20">
        <v>-93</v>
      </c>
    </row>
    <row r="19" spans="1:16" ht="15.75" customHeight="1" x14ac:dyDescent="0.15">
      <c r="A19" s="45"/>
      <c r="B19" s="45"/>
      <c r="C19" s="45"/>
      <c r="D19" s="45"/>
      <c r="E19" s="45"/>
      <c r="F19" s="20">
        <v>4</v>
      </c>
      <c r="G19" s="20">
        <v>4</v>
      </c>
      <c r="H19" s="20" t="s">
        <v>143</v>
      </c>
      <c r="I19" s="20">
        <v>17</v>
      </c>
      <c r="J19" s="20">
        <v>-59</v>
      </c>
    </row>
    <row r="20" spans="1:16" ht="15.75" customHeight="1" x14ac:dyDescent="0.15">
      <c r="A20" s="45"/>
      <c r="B20" s="45"/>
      <c r="C20" s="45"/>
      <c r="D20" s="45"/>
      <c r="E20" s="45"/>
      <c r="F20" s="20">
        <v>1</v>
      </c>
      <c r="G20" s="20">
        <v>8</v>
      </c>
      <c r="H20" s="20" t="s">
        <v>143</v>
      </c>
      <c r="I20" s="20">
        <v>26</v>
      </c>
      <c r="J20" s="20">
        <v>-96</v>
      </c>
    </row>
    <row r="21" spans="1:16" ht="15.75" customHeight="1" x14ac:dyDescent="0.15">
      <c r="A21" s="45"/>
      <c r="B21" s="45"/>
      <c r="C21" s="45"/>
      <c r="D21" s="45"/>
      <c r="E21" s="45"/>
      <c r="F21" s="20">
        <v>8</v>
      </c>
      <c r="G21" s="20">
        <v>8</v>
      </c>
      <c r="H21" s="20" t="s">
        <v>143</v>
      </c>
      <c r="I21" s="20">
        <v>20</v>
      </c>
      <c r="J21" s="20">
        <v>-59</v>
      </c>
    </row>
    <row r="22" spans="1:16" ht="15.75" customHeight="1" x14ac:dyDescent="0.15">
      <c r="A22" s="45"/>
      <c r="B22" s="45"/>
      <c r="C22" s="45"/>
      <c r="D22" s="45"/>
      <c r="E22" s="46"/>
      <c r="F22" s="20">
        <v>1</v>
      </c>
      <c r="G22" s="20">
        <v>4</v>
      </c>
      <c r="H22" s="20" t="s">
        <v>144</v>
      </c>
      <c r="I22" s="20">
        <v>26</v>
      </c>
      <c r="J22" s="20">
        <v>-88</v>
      </c>
    </row>
    <row r="23" spans="1:16" ht="15.75" customHeight="1" x14ac:dyDescent="0.15">
      <c r="A23" s="46"/>
      <c r="B23" s="46"/>
      <c r="C23" s="46"/>
      <c r="D23" s="46"/>
      <c r="E23" s="21"/>
      <c r="F23" s="20">
        <v>4</v>
      </c>
      <c r="G23" s="20">
        <v>4</v>
      </c>
      <c r="H23" s="20" t="s">
        <v>144</v>
      </c>
      <c r="I23" s="20">
        <v>19</v>
      </c>
      <c r="J23" s="20">
        <v>-56</v>
      </c>
    </row>
    <row r="24" spans="1:16" ht="15.75" customHeight="1" x14ac:dyDescent="0.15">
      <c r="A24" s="22"/>
    </row>
    <row r="26" spans="1:16" ht="15.75" customHeight="1" x14ac:dyDescent="0.15">
      <c r="A26" s="9" t="s">
        <v>145</v>
      </c>
    </row>
    <row r="27" spans="1:16" ht="15.75" customHeight="1" x14ac:dyDescent="0.15">
      <c r="A27" s="49" t="s">
        <v>146</v>
      </c>
      <c r="B27" s="50"/>
      <c r="C27" s="8" t="s">
        <v>147</v>
      </c>
      <c r="D27" s="50"/>
      <c r="E27" s="8" t="s">
        <v>135</v>
      </c>
      <c r="F27" s="38" t="s">
        <v>148</v>
      </c>
      <c r="G27" s="39"/>
      <c r="H27" s="20" t="s">
        <v>136</v>
      </c>
      <c r="I27" s="8" t="s">
        <v>149</v>
      </c>
      <c r="J27" s="8">
        <v>-72</v>
      </c>
      <c r="L27" s="5" t="s">
        <v>150</v>
      </c>
    </row>
    <row r="28" spans="1:16" ht="15.75" customHeight="1" x14ac:dyDescent="0.15">
      <c r="A28" s="45"/>
      <c r="B28" s="45"/>
      <c r="C28" s="44" t="s">
        <v>151</v>
      </c>
      <c r="D28" s="45"/>
      <c r="E28" s="47" t="s">
        <v>135</v>
      </c>
      <c r="F28" s="40"/>
      <c r="G28" s="41"/>
      <c r="H28" s="20" t="s">
        <v>136</v>
      </c>
      <c r="I28" s="8" t="s">
        <v>152</v>
      </c>
      <c r="J28" s="8">
        <v>-84</v>
      </c>
      <c r="K28" s="1"/>
      <c r="L28" s="22"/>
      <c r="P28" s="1"/>
    </row>
    <row r="29" spans="1:16" ht="15.75" customHeight="1" x14ac:dyDescent="0.15">
      <c r="A29" s="45"/>
      <c r="B29" s="45"/>
      <c r="C29" s="45"/>
      <c r="D29" s="45"/>
      <c r="E29" s="46"/>
      <c r="F29" s="40"/>
      <c r="G29" s="41"/>
      <c r="H29" s="20" t="s">
        <v>139</v>
      </c>
      <c r="I29" s="8" t="s">
        <v>152</v>
      </c>
      <c r="J29" s="8">
        <v>-68</v>
      </c>
      <c r="K29" s="1"/>
      <c r="L29" s="22"/>
      <c r="P29" s="1"/>
    </row>
    <row r="30" spans="1:16" ht="15.75" customHeight="1" x14ac:dyDescent="0.15">
      <c r="A30" s="45"/>
      <c r="B30" s="45"/>
      <c r="C30" s="45"/>
      <c r="D30" s="45"/>
      <c r="E30" s="47" t="s">
        <v>140</v>
      </c>
      <c r="F30" s="40"/>
      <c r="G30" s="41"/>
      <c r="H30" s="20" t="s">
        <v>141</v>
      </c>
      <c r="I30" s="8" t="s">
        <v>153</v>
      </c>
      <c r="J30" s="8">
        <v>-54</v>
      </c>
      <c r="K30" s="1" t="s">
        <v>154</v>
      </c>
      <c r="L30" s="5" t="s">
        <v>155</v>
      </c>
      <c r="P30" s="1" t="s">
        <v>156</v>
      </c>
    </row>
    <row r="31" spans="1:16" ht="15.75" customHeight="1" x14ac:dyDescent="0.15">
      <c r="A31" s="45"/>
      <c r="B31" s="45"/>
      <c r="C31" s="45"/>
      <c r="D31" s="45"/>
      <c r="E31" s="45"/>
      <c r="F31" s="40"/>
      <c r="G31" s="41"/>
      <c r="H31" s="20" t="s">
        <v>142</v>
      </c>
      <c r="I31" s="8" t="s">
        <v>153</v>
      </c>
      <c r="J31" s="8">
        <v>-51</v>
      </c>
      <c r="K31" s="1" t="s">
        <v>154</v>
      </c>
      <c r="P31" s="1" t="s">
        <v>157</v>
      </c>
    </row>
    <row r="32" spans="1:16" ht="15.75" customHeight="1" x14ac:dyDescent="0.15">
      <c r="A32" s="45"/>
      <c r="B32" s="45"/>
      <c r="C32" s="46"/>
      <c r="D32" s="45"/>
      <c r="E32" s="45"/>
      <c r="F32" s="40"/>
      <c r="G32" s="41"/>
      <c r="H32" s="20" t="s">
        <v>143</v>
      </c>
      <c r="I32" s="8" t="s">
        <v>153</v>
      </c>
      <c r="J32" s="8">
        <v>-48</v>
      </c>
    </row>
    <row r="33" spans="1:10" ht="15.75" customHeight="1" x14ac:dyDescent="0.15">
      <c r="A33" s="46"/>
      <c r="B33" s="46"/>
      <c r="C33" s="8"/>
      <c r="D33" s="46"/>
      <c r="E33" s="46"/>
      <c r="F33" s="42"/>
      <c r="G33" s="43"/>
      <c r="H33" s="20" t="s">
        <v>144</v>
      </c>
      <c r="I33" s="8" t="s">
        <v>153</v>
      </c>
      <c r="J33" s="8">
        <v>-45</v>
      </c>
    </row>
    <row r="37" spans="1:10" ht="15.75" customHeight="1" x14ac:dyDescent="0.15">
      <c r="A37" s="23" t="s">
        <v>158</v>
      </c>
    </row>
  </sheetData>
  <mergeCells count="16">
    <mergeCell ref="F27:G33"/>
    <mergeCell ref="C28:C32"/>
    <mergeCell ref="E28:E29"/>
    <mergeCell ref="E30:E33"/>
    <mergeCell ref="A4:A23"/>
    <mergeCell ref="B4:B23"/>
    <mergeCell ref="C4:C5"/>
    <mergeCell ref="D4:D5"/>
    <mergeCell ref="E4:E5"/>
    <mergeCell ref="C6:C23"/>
    <mergeCell ref="D6:D23"/>
    <mergeCell ref="E6:E9"/>
    <mergeCell ref="E10:E22"/>
    <mergeCell ref="A27:A33"/>
    <mergeCell ref="B27:B33"/>
    <mergeCell ref="D27:D33"/>
  </mergeCells>
  <hyperlinks>
    <hyperlink ref="A4" r:id="rId1" xr:uid="{00000000-0004-0000-0300-000000000000}"/>
    <hyperlink ref="A27" r:id="rId2" xr:uid="{00000000-0004-0000-0300-000001000000}"/>
    <hyperlink ref="L27" r:id="rId3" xr:uid="{00000000-0004-0000-0300-000002000000}"/>
    <hyperlink ref="L30" r:id="rId4" xr:uid="{00000000-0004-0000-0300-000003000000}"/>
    <hyperlink ref="A37" r:id="rId5" xr:uid="{00000000-0004-0000-03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Metricsv4_paper</vt:lpstr>
      <vt:lpstr>Metricsv4</vt:lpstr>
      <vt:lpstr>Metrics explanation</vt:lpstr>
      <vt:lpstr>info_experiencias</vt:lpstr>
      <vt:lpstr>Definições MQTT e CoAP </vt:lpstr>
      <vt:lpstr>Devices</vt:lpstr>
      <vt:lpstr>Joules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Sousa</cp:lastModifiedBy>
  <dcterms:created xsi:type="dcterms:W3CDTF">2020-11-24T23:11:10Z</dcterms:created>
  <dcterms:modified xsi:type="dcterms:W3CDTF">2021-02-21T20:19:48Z</dcterms:modified>
</cp:coreProperties>
</file>