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CTX_Examen\HSP\"/>
    </mc:Choice>
  </mc:AlternateContent>
  <bookViews>
    <workbookView xWindow="-120" yWindow="-120" windowWidth="29040" windowHeight="15840" activeTab="1"/>
  </bookViews>
  <sheets>
    <sheet name="VLANs" sheetId="1" r:id="rId1"/>
    <sheet name="Serveurs" sheetId="2" r:id="rId2"/>
    <sheet name="Ports switc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D45" i="2"/>
  <c r="E45" i="2"/>
  <c r="F45" i="2" s="1"/>
  <c r="H45" i="2"/>
  <c r="I45" i="2" s="1"/>
  <c r="O45" i="2"/>
  <c r="H46" i="2" l="1"/>
  <c r="H47" i="2" s="1"/>
  <c r="E46" i="2"/>
  <c r="J45" i="2"/>
  <c r="H2" i="2"/>
  <c r="H42" i="2"/>
  <c r="I42" i="2" s="1"/>
  <c r="E42" i="2"/>
  <c r="E43" i="2" s="1"/>
  <c r="E44" i="2" s="1"/>
  <c r="F44" i="2" s="1"/>
  <c r="D42" i="2"/>
  <c r="F46" i="2" l="1"/>
  <c r="E47" i="2"/>
  <c r="F47" i="2" s="1"/>
  <c r="F43" i="2"/>
  <c r="F42" i="2"/>
  <c r="H43" i="2"/>
  <c r="H44" i="2" s="1"/>
  <c r="J42" i="2"/>
  <c r="H3" i="2"/>
  <c r="H4" i="2" s="1"/>
  <c r="E39" i="2"/>
  <c r="E40" i="2" s="1"/>
  <c r="E41" i="2" s="1"/>
  <c r="F41" i="2" s="1"/>
  <c r="E36" i="2"/>
  <c r="E37" i="2" s="1"/>
  <c r="E38" i="2" s="1"/>
  <c r="E33" i="2"/>
  <c r="E34" i="2" s="1"/>
  <c r="E35" i="2" s="1"/>
  <c r="E30" i="2"/>
  <c r="E31" i="2" s="1"/>
  <c r="E32" i="2" s="1"/>
  <c r="E27" i="2"/>
  <c r="E28" i="2" s="1"/>
  <c r="E29" i="2" s="1"/>
  <c r="E24" i="2"/>
  <c r="E25" i="2" s="1"/>
  <c r="E26" i="2" s="1"/>
  <c r="E21" i="2"/>
  <c r="E22" i="2" s="1"/>
  <c r="E23" i="2" s="1"/>
  <c r="E18" i="2"/>
  <c r="E19" i="2" s="1"/>
  <c r="E20" i="2" s="1"/>
  <c r="E15" i="2"/>
  <c r="E16" i="2" s="1"/>
  <c r="E17" i="2" s="1"/>
  <c r="E12" i="2"/>
  <c r="E13" i="2" s="1"/>
  <c r="E14" i="2" s="1"/>
  <c r="E8" i="2"/>
  <c r="E9" i="2" s="1"/>
  <c r="E10" i="2" s="1"/>
  <c r="E11" i="2" s="1"/>
  <c r="E5" i="2"/>
  <c r="E6" i="2" s="1"/>
  <c r="E7" i="2" s="1"/>
  <c r="E2" i="2"/>
  <c r="E3" i="2" s="1"/>
  <c r="E4" i="2" s="1"/>
  <c r="J2" i="2" l="1"/>
  <c r="H5" i="2" s="1"/>
  <c r="I5" i="2" s="1"/>
  <c r="I2" i="2"/>
  <c r="D15" i="2"/>
  <c r="D18" i="2"/>
  <c r="D21" i="2"/>
  <c r="D24" i="2"/>
  <c r="D27" i="2"/>
  <c r="D30" i="2"/>
  <c r="D33" i="2"/>
  <c r="D36" i="2"/>
  <c r="D39" i="2"/>
  <c r="D12" i="2"/>
  <c r="D5" i="2"/>
  <c r="D8" i="2"/>
  <c r="D2" i="2"/>
  <c r="F2" i="2"/>
  <c r="F39" i="2"/>
  <c r="F36" i="2"/>
  <c r="F34" i="2"/>
  <c r="F32" i="2"/>
  <c r="F28" i="2"/>
  <c r="F25" i="2"/>
  <c r="F22" i="2"/>
  <c r="F19" i="2"/>
  <c r="F15" i="2"/>
  <c r="F14" i="2"/>
  <c r="F13" i="2"/>
  <c r="F12" i="2"/>
  <c r="F7" i="2"/>
  <c r="F6" i="2"/>
  <c r="F5" i="2"/>
  <c r="F4" i="2"/>
  <c r="F3" i="2"/>
  <c r="F8" i="2"/>
  <c r="F11" i="2"/>
  <c r="F10" i="2"/>
  <c r="F9" i="2"/>
  <c r="O2" i="2"/>
  <c r="J5" i="2" l="1"/>
  <c r="H6" i="2"/>
  <c r="H7" i="2" s="1"/>
  <c r="F18" i="2"/>
  <c r="F21" i="2"/>
  <c r="F31" i="2"/>
  <c r="F30" i="2"/>
  <c r="F27" i="2"/>
  <c r="F33" i="2"/>
  <c r="F24" i="2"/>
  <c r="F40" i="2"/>
  <c r="F37" i="2"/>
  <c r="F35" i="2"/>
  <c r="F29" i="2"/>
  <c r="F26" i="2"/>
  <c r="F23" i="2"/>
  <c r="F20" i="2"/>
  <c r="H8" i="2" l="1"/>
  <c r="F17" i="2"/>
  <c r="F16" i="2"/>
  <c r="F38" i="2"/>
  <c r="H9" i="2" l="1"/>
  <c r="H10" i="2" s="1"/>
  <c r="H11" i="2" s="1"/>
  <c r="J8" i="2"/>
  <c r="H12" i="2" s="1"/>
  <c r="I8" i="2"/>
  <c r="H13" i="2" l="1"/>
  <c r="H14" i="2" s="1"/>
  <c r="J12" i="2"/>
  <c r="H15" i="2" s="1"/>
  <c r="I12" i="2"/>
  <c r="H16" i="2" l="1"/>
  <c r="H17" i="2" s="1"/>
  <c r="J15" i="2"/>
  <c r="H18" i="2" s="1"/>
  <c r="I15" i="2"/>
  <c r="H19" i="2" l="1"/>
  <c r="H20" i="2" s="1"/>
  <c r="J18" i="2"/>
  <c r="H21" i="2" s="1"/>
  <c r="I18" i="2"/>
  <c r="H22" i="2" l="1"/>
  <c r="H23" i="2" s="1"/>
  <c r="J21" i="2"/>
  <c r="H24" i="2" s="1"/>
  <c r="I21" i="2"/>
  <c r="H25" i="2" l="1"/>
  <c r="H26" i="2" s="1"/>
  <c r="J24" i="2"/>
  <c r="I24" i="2"/>
  <c r="H28" i="2" l="1"/>
  <c r="H29" i="2" s="1"/>
  <c r="I27" i="2"/>
  <c r="J27" i="2"/>
  <c r="H30" i="2" s="1"/>
  <c r="I30" i="2" l="1"/>
  <c r="H31" i="2"/>
  <c r="H32" i="2" s="1"/>
  <c r="J30" i="2"/>
  <c r="H33" i="2" s="1"/>
  <c r="H34" i="2" l="1"/>
  <c r="H35" i="2" s="1"/>
  <c r="J33" i="2"/>
  <c r="H36" i="2" s="1"/>
  <c r="I33" i="2"/>
  <c r="H37" i="2" l="1"/>
  <c r="H38" i="2" s="1"/>
  <c r="I36" i="2"/>
  <c r="J36" i="2"/>
  <c r="H39" i="2" s="1"/>
  <c r="H40" i="2" l="1"/>
  <c r="H41" i="2" s="1"/>
  <c r="J39" i="2"/>
  <c r="I39" i="2"/>
</calcChain>
</file>

<file path=xl/sharedStrings.xml><?xml version="1.0" encoding="utf-8"?>
<sst xmlns="http://schemas.openxmlformats.org/spreadsheetml/2006/main" count="184" uniqueCount="140">
  <si>
    <t>ID de VLAN</t>
  </si>
  <si>
    <t>Nom de VLAN</t>
  </si>
  <si>
    <t>VISIO</t>
  </si>
  <si>
    <t>SERVEURS</t>
  </si>
  <si>
    <t>LABO</t>
  </si>
  <si>
    <t>OPHTALMO</t>
  </si>
  <si>
    <t>ADMINISTRATIF</t>
  </si>
  <si>
    <t>ANGIO</t>
  </si>
  <si>
    <t>PATIENT</t>
  </si>
  <si>
    <t>VISITEUR</t>
  </si>
  <si>
    <t>DMZ</t>
  </si>
  <si>
    <t>WAN</t>
  </si>
  <si>
    <t>Sans IP</t>
  </si>
  <si>
    <t>ID VLAN</t>
  </si>
  <si>
    <t>LAN</t>
  </si>
  <si>
    <t>2001:dbd:0:10::1/64</t>
  </si>
  <si>
    <t>2001:dbd:0:11::1/64</t>
  </si>
  <si>
    <t>2001:dbd:0:12::1/64</t>
  </si>
  <si>
    <t>2001:dbd:0:13::1/64</t>
  </si>
  <si>
    <t>2001:dbd:0:14::1/64</t>
  </si>
  <si>
    <t>2001:dbd:0:15::1/64</t>
  </si>
  <si>
    <t>2001:dbd:0:16::1/64</t>
  </si>
  <si>
    <t>2001:dbd:0:17::1/64</t>
  </si>
  <si>
    <t>2001:dbd:0:18::1/64</t>
  </si>
  <si>
    <t>2001:dbd:0:50::1/64</t>
  </si>
  <si>
    <t>Nom switch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</si>
  <si>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</si>
  <si>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</si>
  <si>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</si>
  <si>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</si>
  <si>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</si>
  <si>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</si>
  <si>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</si>
  <si>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</si>
  <si>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</si>
  <si>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</si>
  <si>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</si>
  <si>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</si>
  <si>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</si>
  <si>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</si>
  <si>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</si>
  <si>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</si>
  <si>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port 17</t>
  </si>
  <si>
    <t>port 18</t>
  </si>
  <si>
    <t>port 19</t>
  </si>
  <si>
    <t>port 20</t>
  </si>
  <si>
    <t>port 21</t>
  </si>
  <si>
    <t>port 22</t>
  </si>
  <si>
    <t>port 23</t>
  </si>
  <si>
    <t>port 24</t>
  </si>
  <si>
    <t>NOYAU</t>
  </si>
  <si>
    <t>10-18,50,100</t>
  </si>
  <si>
    <t>login</t>
  </si>
  <si>
    <t>secret</t>
  </si>
  <si>
    <t>enable</t>
  </si>
  <si>
    <t>OJ@3r*byWcLs2ty9</t>
  </si>
  <si>
    <t>admin</t>
  </si>
  <si>
    <t>K2GnCT9m%7qkI563</t>
  </si>
  <si>
    <t>TRUNK</t>
  </si>
  <si>
    <t>IT</t>
  </si>
  <si>
    <t>2001:dbd:0:20::1/64</t>
  </si>
  <si>
    <t>!Cb!0c(hM!7b6tl9</t>
  </si>
  <si>
    <t>C2DFzH$n1CUt^M!u</t>
  </si>
  <si>
    <t>PRATICIEN</t>
  </si>
  <si>
    <t>Rôle du cluster</t>
  </si>
  <si>
    <t>nom du cluster</t>
  </si>
  <si>
    <t>FQDN cluster</t>
  </si>
  <si>
    <t>nom conteneur</t>
  </si>
  <si>
    <t>FQDN conteneur</t>
  </si>
  <si>
    <t>Ipv4 conteneur</t>
  </si>
  <si>
    <t>Ipv6 range</t>
  </si>
  <si>
    <t>Ipv6 conteneur</t>
  </si>
  <si>
    <t>Zone</t>
  </si>
  <si>
    <t>VLAN</t>
  </si>
  <si>
    <t>Serveur LDAP DC secondaire</t>
  </si>
  <si>
    <t>Cluster LDAP DC Kerberos (Fedora)</t>
  </si>
  <si>
    <t>Cluster DHCP</t>
  </si>
  <si>
    <t>support</t>
  </si>
  <si>
    <t>dc</t>
  </si>
  <si>
    <t>dhcp</t>
  </si>
  <si>
    <t>Cluster DNS</t>
  </si>
  <si>
    <t>dns</t>
  </si>
  <si>
    <t>Cluster FTP</t>
  </si>
  <si>
    <t>ftp</t>
  </si>
  <si>
    <t>Cluster Imap</t>
  </si>
  <si>
    <t>imap</t>
  </si>
  <si>
    <t>Cluster PXE</t>
  </si>
  <si>
    <t>pxe</t>
  </si>
  <si>
    <t>Cluster MariaDB</t>
  </si>
  <si>
    <t>db</t>
  </si>
  <si>
    <t>Cluster Supervision</t>
  </si>
  <si>
    <t>ctl</t>
  </si>
  <si>
    <t>Cluster  Ticketing</t>
  </si>
  <si>
    <t>Cluster Collaboratif</t>
  </si>
  <si>
    <t>Cluster  VPN</t>
  </si>
  <si>
    <t>office</t>
  </si>
  <si>
    <t>vpn</t>
  </si>
  <si>
    <t>repo</t>
  </si>
  <si>
    <t>srv</t>
  </si>
  <si>
    <t>smtp</t>
  </si>
  <si>
    <t>hsp-gdh.fr.</t>
  </si>
  <si>
    <t>Ipv4 range</t>
  </si>
  <si>
    <t>Cluster Miroir/Repo</t>
  </si>
  <si>
    <t>192.168.0.254/24</t>
  </si>
  <si>
    <t>IPv4 VLAN (Passerelle)</t>
  </si>
  <si>
    <t>IPv6 VLAN (Passerelle)</t>
  </si>
  <si>
    <t>10.11.0.1/16</t>
  </si>
  <si>
    <t>10.12.0.1/16</t>
  </si>
  <si>
    <t>10.13.0.1/16</t>
  </si>
  <si>
    <t>10.14.0.1/16</t>
  </si>
  <si>
    <t>10.15.0.1/16</t>
  </si>
  <si>
    <t>10.16.0.1/16</t>
  </si>
  <si>
    <t>10.17.0.1/16</t>
  </si>
  <si>
    <t>10.18.0.1/16</t>
  </si>
  <si>
    <t>10.20.0.1/16</t>
  </si>
  <si>
    <t>172.30.0.254/24</t>
  </si>
  <si>
    <t>web</t>
  </si>
  <si>
    <t>Cluster Reverse-Proxy</t>
  </si>
  <si>
    <t>Adresse Réseau</t>
  </si>
  <si>
    <t>172.30.0.0</t>
  </si>
  <si>
    <t>192.168.0.0</t>
  </si>
  <si>
    <t>192.168.100.0/29</t>
  </si>
  <si>
    <t>Lprsnm4ehk26-</t>
  </si>
  <si>
    <t>Mot de passe</t>
  </si>
  <si>
    <t>ETAGE</t>
  </si>
  <si>
    <t>access 100</t>
  </si>
  <si>
    <t>access 10</t>
  </si>
  <si>
    <t>trunk 10,50,100</t>
  </si>
  <si>
    <t>trunk all</t>
  </si>
  <si>
    <t>access 11</t>
  </si>
  <si>
    <t>access 12</t>
  </si>
  <si>
    <t>access 13</t>
  </si>
  <si>
    <t>access 14</t>
  </si>
  <si>
    <t>access 15</t>
  </si>
  <si>
    <t>access 20</t>
  </si>
  <si>
    <t>trunk 16-18</t>
  </si>
  <si>
    <t>Cluster Web</t>
  </si>
  <si>
    <t>Cluster smtp</t>
  </si>
  <si>
    <t>Lprsnm4ehk26$</t>
  </si>
  <si>
    <t>compte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</si>
</sst>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4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rgb="FF002060"/>
      </left>
      <right/>
      <top style="thick">
        <color rgb="FF002060"/>
      </top>
      <bottom style="medium">
        <color theme="0" tint="-0.499984740745262"/>
      </bottom>
      <diagonal/>
    </border>
    <border>
      <left/>
      <right style="thick">
        <color rgb="FF002060"/>
      </right>
      <top style="thick">
        <color rgb="FF002060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002060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2" fillId="4" borderId="9" applyFill="0">
      <alignment horizontal="center" vertical="center"/>
    </xf>
    <xf numFmtId="0" fontId="2" fillId="0" borderId="10" applyFill="0">
      <alignment horizontal="center" vertical="center"/>
    </xf>
    <xf numFmtId="0" fontId="2" fillId="0" borderId="11" applyFill="0" applyAlignment="0"/>
    <xf numFmtId="0" fontId="2" fillId="0" borderId="8" applyFill="0" applyAlignment="0"/>
    <xf numFmtId="0" fontId="2" fillId="0" borderId="6" applyFill="0" applyAlignment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4" borderId="8" xfId="5" applyFill="1" applyAlignment="1">
      <alignment horizontal="center" vertical="center"/>
    </xf>
    <xf numFmtId="0" fontId="2" fillId="4" borderId="11" xfId="4" applyFill="1" applyAlignment="1">
      <alignment horizontal="center" vertical="center"/>
    </xf>
    <xf numFmtId="0" fontId="2" fillId="4" borderId="6" xfId="6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11" xfId="4" applyAlignment="1">
      <alignment horizontal="center" vertical="center"/>
    </xf>
    <xf numFmtId="0" fontId="2" fillId="0" borderId="6" xfId="6" applyAlignment="1">
      <alignment horizontal="center" vertical="center"/>
    </xf>
    <xf numFmtId="0" fontId="2" fillId="0" borderId="8" xfId="5" applyAlignment="1">
      <alignment horizontal="center" vertical="center"/>
    </xf>
    <xf numFmtId="0" fontId="0" fillId="4" borderId="11" xfId="4" applyFont="1" applyFill="1" applyAlignment="1">
      <alignment horizontal="center" vertical="center"/>
    </xf>
    <xf numFmtId="0" fontId="0" fillId="5" borderId="11" xfId="4" applyFont="1" applyFill="1" applyAlignment="1">
      <alignment horizontal="center" vertical="center"/>
    </xf>
    <xf numFmtId="0" fontId="2" fillId="5" borderId="6" xfId="6" applyFill="1" applyAlignment="1">
      <alignment horizontal="center" vertical="center"/>
    </xf>
    <xf numFmtId="0" fontId="2" fillId="5" borderId="8" xfId="5" applyFill="1" applyAlignment="1">
      <alignment horizontal="center" vertical="center"/>
    </xf>
    <xf numFmtId="0" fontId="2" fillId="4" borderId="11" xfId="4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0" xfId="1" applyFont="1" applyFill="1"/>
    <xf numFmtId="0" fontId="4" fillId="0" borderId="0" xfId="0" applyFont="1" applyFill="1" applyAlignment="1">
      <alignment vertical="center"/>
    </xf>
    <xf numFmtId="0" fontId="2" fillId="0" borderId="11" xfId="4" applyFill="1" applyAlignment="1">
      <alignment horizontal="center" vertical="center"/>
    </xf>
    <xf numFmtId="0" fontId="2" fillId="0" borderId="6" xfId="6" applyFill="1" applyAlignment="1">
      <alignment horizontal="center" vertical="center"/>
    </xf>
    <xf numFmtId="0" fontId="2" fillId="0" borderId="8" xfId="5" applyFill="1" applyAlignment="1">
      <alignment horizontal="center" vertical="center"/>
    </xf>
    <xf numFmtId="0" fontId="0" fillId="0" borderId="11" xfId="4" applyFont="1" applyFill="1" applyAlignment="1">
      <alignment horizontal="center" vertical="center"/>
    </xf>
    <xf numFmtId="0" fontId="0" fillId="0" borderId="5" xfId="4" applyFont="1" applyFill="1" applyBorder="1" applyAlignment="1">
      <alignment horizontal="center" vertical="center"/>
    </xf>
    <xf numFmtId="0" fontId="2" fillId="0" borderId="4" xfId="4" applyFill="1" applyBorder="1" applyAlignment="1">
      <alignment horizontal="center" vertical="center"/>
    </xf>
    <xf numFmtId="0" fontId="2" fillId="0" borderId="7" xfId="4" applyFill="1" applyBorder="1" applyAlignment="1">
      <alignment horizontal="center" vertical="center"/>
    </xf>
    <xf numFmtId="0" fontId="2" fillId="0" borderId="5" xfId="4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0" xfId="3">
      <alignment horizontal="center" vertical="center"/>
    </xf>
    <xf numFmtId="0" fontId="2" fillId="4" borderId="10" xfId="3" applyFill="1">
      <alignment horizontal="center" vertical="center"/>
    </xf>
    <xf numFmtId="0" fontId="0" fillId="4" borderId="9" xfId="2" applyFont="1" applyFill="1">
      <alignment horizontal="center" vertical="center"/>
    </xf>
    <xf numFmtId="0" fontId="2" fillId="4" borderId="9" xfId="2" applyFill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9" xfId="2" applyFill="1">
      <alignment horizontal="center" vertical="center"/>
    </xf>
    <xf numFmtId="0" fontId="0" fillId="4" borderId="15" xfId="2" applyFont="1" applyFill="1" applyBorder="1">
      <alignment horizontal="center" vertical="center"/>
    </xf>
    <xf numFmtId="0" fontId="0" fillId="4" borderId="16" xfId="2" applyFont="1" applyFill="1" applyBorder="1">
      <alignment horizontal="center" vertical="center"/>
    </xf>
    <xf numFmtId="0" fontId="0" fillId="4" borderId="17" xfId="2" applyFont="1" applyFill="1" applyBorder="1">
      <alignment horizontal="center" vertical="center"/>
    </xf>
    <xf numFmtId="0" fontId="2" fillId="4" borderId="5" xfId="3" applyFill="1" applyBorder="1">
      <alignment horizontal="center" vertical="center"/>
    </xf>
    <xf numFmtId="0" fontId="2" fillId="4" borderId="4" xfId="3" applyFill="1" applyBorder="1">
      <alignment horizontal="center" vertical="center"/>
    </xf>
    <xf numFmtId="0" fontId="2" fillId="4" borderId="7" xfId="3" applyFill="1" applyBorder="1">
      <alignment horizontal="center" vertical="center"/>
    </xf>
    <xf numFmtId="0" fontId="2" fillId="0" borderId="10" xfId="3" applyFill="1">
      <alignment horizontal="center" vertical="center"/>
    </xf>
    <xf numFmtId="0" fontId="2" fillId="5" borderId="8" xfId="5" applyFill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0" fontId="2" fillId="0" borderId="7" xfId="3" applyBorder="1" applyAlignment="1">
      <alignment horizontal="center" vertical="center"/>
    </xf>
    <xf numFmtId="0" fontId="2" fillId="3" borderId="8" xfId="5" applyFill="1" applyAlignment="1">
      <alignment horizontal="center" vertical="center"/>
    </xf>
    <xf numFmtId="0" fontId="0" fillId="0" borderId="15" xfId="2" applyFont="1" applyFill="1" applyBorder="1">
      <alignment horizontal="center" vertical="center"/>
    </xf>
    <xf numFmtId="0" fontId="2" fillId="0" borderId="16" xfId="2" applyFill="1" applyBorder="1">
      <alignment horizontal="center" vertical="center"/>
    </xf>
    <xf numFmtId="0" fontId="2" fillId="0" borderId="17" xfId="2" applyFill="1" applyBorder="1">
      <alignment horizontal="center" vertical="center"/>
    </xf>
    <xf numFmtId="0" fontId="0" fillId="0" borderId="5" xfId="3" applyFont="1" applyBorder="1">
      <alignment horizontal="center" vertical="center"/>
    </xf>
    <xf numFmtId="0" fontId="2" fillId="0" borderId="4" xfId="3" applyBorder="1">
      <alignment horizontal="center" vertical="center"/>
    </xf>
    <xf numFmtId="0" fontId="2" fillId="0" borderId="7" xfId="3" applyBorder="1">
      <alignment horizontal="center" vertical="center"/>
    </xf>
    <xf numFmtId="0" fontId="2" fillId="5" borderId="9" xfId="2" applyFill="1">
      <alignment horizontal="center" vertical="center"/>
    </xf>
    <xf numFmtId="0" fontId="2" fillId="4" borderId="11" xfId="4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4" borderId="10" xfId="3" applyFont="1" applyFill="1">
      <alignment horizontal="center" vertical="center"/>
    </xf>
  </cellXfs>
  <cellStyles count="7">
    <cellStyle name="big-size" xfId="3"/>
    <cellStyle name="Big-size-left" xfId="2"/>
    <cellStyle name="Lien hypertexte" xfId="1" builtinId="8"/>
    <cellStyle name="Normal" xfId="0" builtinId="0"/>
    <cellStyle name="pack-bot" xfId="5"/>
    <cellStyle name="pack-mid" xfId="6"/>
    <cellStyle name="pack-top" xfId="4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14" totalsRowShown="0" headerRowDxfId="6" dataDxfId="5">
  <autoFilter ref="A1:D14"/>
  <tableColumns count="4">
    <tableColumn id="1" name="ID de VLAN" dataDxfId="4"/>
    <tableColumn id="2" name="Nom de VLAN" dataDxfId="3"/>
    <tableColumn id="3" name="IPv4 VLAN (Passerelle)" dataDxfId="2"/>
    <tableColumn id="4" name="IPv6 VLAN (Passerelle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AC3" totalsRowShown="0">
  <autoFilter ref="A1:AC3"/>
  <tableColumns count="29">
    <tableColumn id="1" name="Nom switch"/>
    <tableColumn id="31" name="login"/>
    <tableColumn id="30" name="secret"/>
    <tableColumn id="27" name="enable"/>
    <tableColumn id="2" name="ID VLAN" dataDxfId="0"/>
    <tableColumn id="3" name="port 1"/>
    <tableColumn id="4" name="port 2"/>
    <tableColumn id="5" name="port 3"/>
    <tableColumn id="6" name="port 4"/>
    <tableColumn id="7" name="port 5"/>
    <tableColumn id="8" name="port 6"/>
    <tableColumn id="9" name="port 7"/>
    <tableColumn id="10" name="port 8"/>
    <tableColumn id="11" name="port 9"/>
    <tableColumn id="12" name="port 10"/>
    <tableColumn id="13" name="port 11"/>
    <tableColumn id="14" name="port 12"/>
    <tableColumn id="15" name="port 13"/>
    <tableColumn id="16" name="port 14"/>
    <tableColumn id="17" name="port 15"/>
    <tableColumn id="18" name="port 16"/>
    <tableColumn id="19" name="port 17"/>
    <tableColumn id="20" name="port 18"/>
    <tableColumn id="21" name="port 19"/>
    <tableColumn id="22" name="port 20"/>
    <tableColumn id="23" name="port 21"/>
    <tableColumn id="24" name="port 22"/>
    <tableColumn id="25" name="port 23"/>
    <tableColumn id="26" name="port 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C14"/>
    </sheetView>
  </sheetViews>
  <sheetFormatPr baseColWidth="10" defaultRowHeight="15" x14ac:dyDescent="0.25"/>
  <cols>
    <col min="1" max="1" width="19.5703125" customWidth="1"/>
    <col min="2" max="2" width="21" customWidth="1"/>
    <col min="3" max="3" width="25.5703125" customWidth="1"/>
    <col min="4" max="4" width="36.7109375" customWidth="1"/>
  </cols>
  <sheetData>
    <row r="1" spans="1:4" x14ac:dyDescent="0.25">
      <c r="A1" s="1" t="s">
        <v>0</v>
      </c>
      <c r="B1" s="1" t="s">
        <v>1</v>
      </c>
      <c r="C1" s="1" t="s">
        <v>104</v>
      </c>
      <c r="D1" s="1" t="s">
        <v>105</v>
      </c>
    </row>
    <row r="2" spans="1:4" x14ac:dyDescent="0.25">
      <c r="A2" s="1">
        <v>10</v>
      </c>
      <c r="B2" s="1" t="s">
        <v>3</v>
      </c>
      <c r="C2" s="1" t="s">
        <v>115</v>
      </c>
      <c r="D2" s="1" t="s">
        <v>15</v>
      </c>
    </row>
    <row r="3" spans="1:4" x14ac:dyDescent="0.25">
      <c r="A3" s="1">
        <v>11</v>
      </c>
      <c r="B3" s="1" t="s">
        <v>2</v>
      </c>
      <c r="C3" s="1" t="s">
        <v>106</v>
      </c>
      <c r="D3" s="1" t="s">
        <v>16</v>
      </c>
    </row>
    <row r="4" spans="1:4" x14ac:dyDescent="0.25">
      <c r="A4" s="1">
        <v>12</v>
      </c>
      <c r="B4" s="1" t="s">
        <v>4</v>
      </c>
      <c r="C4" s="1" t="s">
        <v>107</v>
      </c>
      <c r="D4" s="1" t="s">
        <v>17</v>
      </c>
    </row>
    <row r="5" spans="1:4" x14ac:dyDescent="0.25">
      <c r="A5" s="1">
        <v>13</v>
      </c>
      <c r="B5" s="1" t="s">
        <v>5</v>
      </c>
      <c r="C5" s="1" t="s">
        <v>108</v>
      </c>
      <c r="D5" s="1" t="s">
        <v>18</v>
      </c>
    </row>
    <row r="6" spans="1:4" x14ac:dyDescent="0.25">
      <c r="A6" s="1">
        <v>14</v>
      </c>
      <c r="B6" s="1" t="s">
        <v>6</v>
      </c>
      <c r="C6" s="1" t="s">
        <v>109</v>
      </c>
      <c r="D6" s="1" t="s">
        <v>19</v>
      </c>
    </row>
    <row r="7" spans="1:4" x14ac:dyDescent="0.25">
      <c r="A7" s="1">
        <v>15</v>
      </c>
      <c r="B7" s="1" t="s">
        <v>7</v>
      </c>
      <c r="C7" s="1" t="s">
        <v>110</v>
      </c>
      <c r="D7" s="1" t="s">
        <v>20</v>
      </c>
    </row>
    <row r="8" spans="1:4" x14ac:dyDescent="0.25">
      <c r="A8" s="1">
        <v>16</v>
      </c>
      <c r="B8" s="1" t="s">
        <v>63</v>
      </c>
      <c r="C8" s="1" t="s">
        <v>111</v>
      </c>
      <c r="D8" s="1" t="s">
        <v>21</v>
      </c>
    </row>
    <row r="9" spans="1:4" x14ac:dyDescent="0.25">
      <c r="A9" s="1">
        <v>17</v>
      </c>
      <c r="B9" s="1" t="s">
        <v>8</v>
      </c>
      <c r="C9" s="1" t="s">
        <v>112</v>
      </c>
      <c r="D9" s="1" t="s">
        <v>22</v>
      </c>
    </row>
    <row r="10" spans="1:4" x14ac:dyDescent="0.25">
      <c r="A10" s="1">
        <v>18</v>
      </c>
      <c r="B10" s="1" t="s">
        <v>9</v>
      </c>
      <c r="C10" s="1" t="s">
        <v>113</v>
      </c>
      <c r="D10" s="1" t="s">
        <v>23</v>
      </c>
    </row>
    <row r="11" spans="1:4" x14ac:dyDescent="0.25">
      <c r="A11" s="1">
        <v>20</v>
      </c>
      <c r="B11" s="1" t="s">
        <v>59</v>
      </c>
      <c r="C11" s="1" t="s">
        <v>114</v>
      </c>
      <c r="D11" s="1" t="s">
        <v>60</v>
      </c>
    </row>
    <row r="12" spans="1:4" x14ac:dyDescent="0.25">
      <c r="A12" s="1">
        <v>50</v>
      </c>
      <c r="B12" s="1" t="s">
        <v>10</v>
      </c>
      <c r="C12" s="1" t="s">
        <v>103</v>
      </c>
      <c r="D12" s="1" t="s">
        <v>24</v>
      </c>
    </row>
    <row r="13" spans="1:4" x14ac:dyDescent="0.25">
      <c r="A13" s="1">
        <v>99</v>
      </c>
      <c r="B13" s="1" t="s">
        <v>58</v>
      </c>
      <c r="C13" s="1" t="s">
        <v>12</v>
      </c>
      <c r="D13" s="1" t="s">
        <v>12</v>
      </c>
    </row>
    <row r="14" spans="1:4" x14ac:dyDescent="0.25">
      <c r="A14" s="1">
        <v>100</v>
      </c>
      <c r="B14" s="1" t="s">
        <v>11</v>
      </c>
      <c r="C14" s="1" t="s">
        <v>121</v>
      </c>
      <c r="D14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17" workbookViewId="0">
      <selection activeCell="D42" activeCellId="1" sqref="D49 D42:D44"/>
    </sheetView>
  </sheetViews>
  <sheetFormatPr baseColWidth="10" defaultRowHeight="15" x14ac:dyDescent="0.25"/>
  <cols>
    <col min="1" max="4" width="32.42578125" customWidth="1"/>
    <col min="5" max="5" width="27.5703125" customWidth="1"/>
    <col min="6" max="7" width="31" customWidth="1"/>
    <col min="8" max="8" width="24.42578125" customWidth="1"/>
    <col min="9" max="10" width="24.5703125" customWidth="1"/>
    <col min="11" max="11" width="29.5703125" customWidth="1"/>
    <col min="12" max="13" width="22" customWidth="1"/>
    <col min="14" max="14" width="14.140625" customWidth="1"/>
    <col min="15" max="15" width="15.42578125" customWidth="1"/>
    <col min="16" max="16" width="20" customWidth="1"/>
  </cols>
  <sheetData>
    <row r="1" spans="1:18" ht="24" thickTop="1" thickBot="1" x14ac:dyDescent="0.3">
      <c r="A1" s="4" t="s">
        <v>64</v>
      </c>
      <c r="B1" s="4" t="s">
        <v>123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118</v>
      </c>
      <c r="H1" s="4" t="s">
        <v>69</v>
      </c>
      <c r="I1" s="65" t="s">
        <v>101</v>
      </c>
      <c r="J1" s="66"/>
      <c r="K1" s="4" t="s">
        <v>71</v>
      </c>
      <c r="L1" s="65" t="s">
        <v>70</v>
      </c>
      <c r="M1" s="66"/>
      <c r="N1" s="5" t="s">
        <v>72</v>
      </c>
      <c r="O1" s="5" t="s">
        <v>73</v>
      </c>
    </row>
    <row r="2" spans="1:18" ht="16.5" thickTop="1" thickBot="1" x14ac:dyDescent="0.3">
      <c r="A2" s="38" t="s">
        <v>76</v>
      </c>
      <c r="B2" s="48" t="s">
        <v>122</v>
      </c>
      <c r="C2" s="38" t="s">
        <v>79</v>
      </c>
      <c r="D2" s="38" t="str">
        <f>CONCATENATE(C2,".",$R$2)</f>
        <v>dhcp.hsp-gdh.fr.</v>
      </c>
      <c r="E2" s="7" t="str">
        <f>CONCATENATE($C$2,1)</f>
        <v>dhcp1</v>
      </c>
      <c r="F2" s="7" t="str">
        <f>CONCATENATE(E2,".",$R$2)</f>
        <v>dhcp1.hsp-gdh.fr.</v>
      </c>
      <c r="G2" s="49" t="s">
        <v>119</v>
      </c>
      <c r="H2" s="13" t="str">
        <f>CONCATENATE(LEFT($G$2,9),1)</f>
        <v>172.30.0.1</v>
      </c>
      <c r="I2" s="38" t="str">
        <f>H2</f>
        <v>172.30.0.1</v>
      </c>
      <c r="J2" s="38" t="str">
        <f>CONCATENATE(LEFT($G$2,9),SUM(RIGHT(H2,LEN(H2)-9),3))</f>
        <v>172.30.0.4</v>
      </c>
      <c r="K2" s="2"/>
      <c r="L2" s="38"/>
      <c r="M2" s="38"/>
      <c r="N2" s="50" t="s">
        <v>14</v>
      </c>
      <c r="O2" s="50" t="str">
        <f>VLANs!$B$2</f>
        <v>SERVEURS</v>
      </c>
      <c r="R2" t="s">
        <v>100</v>
      </c>
    </row>
    <row r="3" spans="1:18" ht="15.75" thickBot="1" x14ac:dyDescent="0.3">
      <c r="A3" s="39"/>
      <c r="B3" s="48"/>
      <c r="C3" s="39"/>
      <c r="D3" s="39"/>
      <c r="E3" s="8" t="str">
        <f>CONCATENATE(LEFT(E2,LEN(E2)-1),2)</f>
        <v>dhcp2</v>
      </c>
      <c r="F3" s="8" t="str">
        <f t="shared" ref="F3:F47" si="0">CONCATENATE(E3,".",$R$2)</f>
        <v>dhcp2.hsp-gdh.fr.</v>
      </c>
      <c r="G3" s="49"/>
      <c r="H3" s="8" t="str">
        <f>CONCATENATE(LEFT($G$2,9),SUM(RIGHT(H2,LEN(H2)-9),1))</f>
        <v>172.30.0.2</v>
      </c>
      <c r="I3" s="39"/>
      <c r="J3" s="39"/>
      <c r="K3" s="8"/>
      <c r="L3" s="39"/>
      <c r="M3" s="39"/>
      <c r="N3" s="51"/>
      <c r="O3" s="51"/>
    </row>
    <row r="4" spans="1:18" ht="15.75" thickBot="1" x14ac:dyDescent="0.3">
      <c r="A4" s="40"/>
      <c r="B4" s="48"/>
      <c r="C4" s="40"/>
      <c r="D4" s="40"/>
      <c r="E4" s="8" t="str">
        <f>CONCATENATE(LEFT(E3,LEN(E3)-1),3)</f>
        <v>dhcp3</v>
      </c>
      <c r="F4" s="9" t="str">
        <f t="shared" si="0"/>
        <v>dhcp3.hsp-gdh.fr.</v>
      </c>
      <c r="G4" s="49"/>
      <c r="H4" s="6" t="str">
        <f>CONCATENATE(LEFT($G$2,9),SUM(RIGHT(H3,LEN(H3)-9),1))</f>
        <v>172.30.0.3</v>
      </c>
      <c r="I4" s="40"/>
      <c r="J4" s="40"/>
      <c r="K4" s="3"/>
      <c r="L4" s="40"/>
      <c r="M4" s="40"/>
      <c r="N4" s="51"/>
      <c r="O4" s="51"/>
    </row>
    <row r="5" spans="1:18" ht="15.75" thickBot="1" x14ac:dyDescent="0.3">
      <c r="A5" s="60" t="s">
        <v>80</v>
      </c>
      <c r="B5" s="48"/>
      <c r="C5" s="34" t="s">
        <v>81</v>
      </c>
      <c r="D5" s="34" t="str">
        <f>CONCATENATE(C5,".",$R$2)</f>
        <v>dns.hsp-gdh.fr.</v>
      </c>
      <c r="E5" s="10" t="str">
        <f>CONCATENATE($C$5,1)</f>
        <v>dns1</v>
      </c>
      <c r="F5" s="10" t="str">
        <f t="shared" si="0"/>
        <v>dns1.hsp-gdh.fr.</v>
      </c>
      <c r="G5" s="49"/>
      <c r="H5" s="14" t="str">
        <f>CONCATENATE(LEFT($G$2,9),SUM(RIGHT(J2,LEN(J2)-9),1))</f>
        <v>172.30.0.5</v>
      </c>
      <c r="I5" s="62" t="str">
        <f>H5</f>
        <v>172.30.0.5</v>
      </c>
      <c r="J5" s="62" t="str">
        <f>CONCATENATE(LEFT($G$2,9),SUM(RIGHT(H5,LEN(H5)-9),3))</f>
        <v>172.30.0.8</v>
      </c>
      <c r="K5" s="11"/>
      <c r="L5" s="34"/>
      <c r="M5" s="34"/>
      <c r="N5" s="51"/>
      <c r="O5" s="51"/>
    </row>
    <row r="6" spans="1:18" ht="15.75" thickBot="1" x14ac:dyDescent="0.3">
      <c r="A6" s="60"/>
      <c r="B6" s="48"/>
      <c r="C6" s="34"/>
      <c r="D6" s="34"/>
      <c r="E6" s="11" t="str">
        <f>CONCATENATE(LEFT(E5,LEN(E5)-1),2)</f>
        <v>dns2</v>
      </c>
      <c r="F6" s="11" t="str">
        <f t="shared" si="0"/>
        <v>dns2.hsp-gdh.fr.</v>
      </c>
      <c r="G6" s="49"/>
      <c r="H6" s="15" t="str">
        <f>CONCATENATE(LEFT($G$2,9),SUM(RIGHT(H5,LEN(H5)-9),1))</f>
        <v>172.30.0.6</v>
      </c>
      <c r="I6" s="63"/>
      <c r="J6" s="63"/>
      <c r="K6" s="11"/>
      <c r="L6" s="34"/>
      <c r="M6" s="34"/>
      <c r="N6" s="51"/>
      <c r="O6" s="51"/>
    </row>
    <row r="7" spans="1:18" ht="15.75" thickBot="1" x14ac:dyDescent="0.3">
      <c r="A7" s="60"/>
      <c r="B7" s="48"/>
      <c r="C7" s="34"/>
      <c r="D7" s="34"/>
      <c r="E7" s="11" t="str">
        <f>CONCATENATE(LEFT(E6,LEN(E6)-1),3)</f>
        <v>dns3</v>
      </c>
      <c r="F7" s="12" t="str">
        <f t="shared" si="0"/>
        <v>dns3.hsp-gdh.fr.</v>
      </c>
      <c r="G7" s="49"/>
      <c r="H7" s="16" t="str">
        <f>CONCATENATE(LEFT($G$2,9),SUM(RIGHT(H6,LEN(H6)-9),1))</f>
        <v>172.30.0.7</v>
      </c>
      <c r="I7" s="64"/>
      <c r="J7" s="64"/>
      <c r="K7" s="12"/>
      <c r="L7" s="34"/>
      <c r="M7" s="34"/>
      <c r="N7" s="51"/>
      <c r="O7" s="51"/>
    </row>
    <row r="8" spans="1:18" ht="15.75" thickBot="1" x14ac:dyDescent="0.3">
      <c r="A8" s="61" t="s">
        <v>75</v>
      </c>
      <c r="B8" s="48"/>
      <c r="C8" s="35" t="s">
        <v>78</v>
      </c>
      <c r="D8" s="35" t="str">
        <f>CONCATENATE(C8,".",$R$2)</f>
        <v>dc.hsp-gdh.fr.</v>
      </c>
      <c r="E8" s="7" t="str">
        <f>CONCATENATE($C$8,1)</f>
        <v>dc1</v>
      </c>
      <c r="F8" s="7" t="str">
        <f t="shared" si="0"/>
        <v>dc1.hsp-gdh.fr.</v>
      </c>
      <c r="G8" s="49"/>
      <c r="H8" s="13" t="str">
        <f>CONCATENATE(LEFT($G$2,9),SUM(RIGHT(J5,LEN(J5)-9),1))</f>
        <v>172.30.0.9</v>
      </c>
      <c r="I8" s="67" t="str">
        <f>H8</f>
        <v>172.30.0.9</v>
      </c>
      <c r="J8" s="67" t="str">
        <f>CONCATENATE(LEFT($G$2,9),SUM(RIGHT(H8,1),3))</f>
        <v>172.30.0.12</v>
      </c>
      <c r="K8" s="7"/>
      <c r="L8" s="35"/>
      <c r="M8" s="35"/>
      <c r="N8" s="51"/>
      <c r="O8" s="51"/>
    </row>
    <row r="9" spans="1:18" ht="15.75" thickBot="1" x14ac:dyDescent="0.3">
      <c r="A9" s="61"/>
      <c r="B9" s="48"/>
      <c r="C9" s="35"/>
      <c r="D9" s="35"/>
      <c r="E9" s="8" t="str">
        <f>CONCATENATE(LEFT(E8,LEN(E8)-1),2)</f>
        <v>dc2</v>
      </c>
      <c r="F9" s="8" t="str">
        <f t="shared" si="0"/>
        <v>dc2.hsp-gdh.fr.</v>
      </c>
      <c r="G9" s="49"/>
      <c r="H9" s="8" t="str">
        <f>CONCATENATE(LEFT($G$2,9),SUM(RIGHT(H8,LEN(H8)-9),1))</f>
        <v>172.30.0.10</v>
      </c>
      <c r="I9" s="35"/>
      <c r="J9" s="35"/>
      <c r="K9" s="8"/>
      <c r="L9" s="35"/>
      <c r="M9" s="35"/>
      <c r="N9" s="51"/>
      <c r="O9" s="51"/>
    </row>
    <row r="10" spans="1:18" ht="15.75" thickBot="1" x14ac:dyDescent="0.3">
      <c r="A10" s="61"/>
      <c r="B10" s="48"/>
      <c r="C10" s="35"/>
      <c r="D10" s="35"/>
      <c r="E10" s="8" t="str">
        <f>CONCATENATE(LEFT(E9,LEN(E9)-1),3)</f>
        <v>dc3</v>
      </c>
      <c r="F10" s="8" t="str">
        <f t="shared" si="0"/>
        <v>dc3.hsp-gdh.fr.</v>
      </c>
      <c r="G10" s="49"/>
      <c r="H10" s="8" t="str">
        <f>CONCATENATE(LEFT($G$2,9),SUM(RIGHT(H9,LEN(H9)-9),1))</f>
        <v>172.30.0.11</v>
      </c>
      <c r="I10" s="35"/>
      <c r="J10" s="35"/>
      <c r="K10" s="8"/>
      <c r="L10" s="35"/>
      <c r="M10" s="35"/>
      <c r="N10" s="51"/>
      <c r="O10" s="51"/>
    </row>
    <row r="11" spans="1:18" ht="15.75" thickBot="1" x14ac:dyDescent="0.3">
      <c r="A11" s="6" t="s">
        <v>74</v>
      </c>
      <c r="B11" s="48"/>
      <c r="C11" s="35"/>
      <c r="D11" s="35"/>
      <c r="E11" s="8" t="str">
        <f>CONCATENATE(LEFT(E10,LEN(E10)-1),4)</f>
        <v>dc4</v>
      </c>
      <c r="F11" s="6" t="str">
        <f t="shared" si="0"/>
        <v>dc4.hsp-gdh.fr.</v>
      </c>
      <c r="G11" s="49"/>
      <c r="H11" s="6" t="str">
        <f>CONCATENATE(LEFT($G$2,9),SUM(RIGHT(H10,LEN(H10)-9),1))</f>
        <v>172.30.0.12</v>
      </c>
      <c r="I11" s="35"/>
      <c r="J11" s="35"/>
      <c r="K11" s="6"/>
      <c r="L11" s="35"/>
      <c r="M11" s="35"/>
      <c r="N11" s="51"/>
      <c r="O11" s="51"/>
    </row>
    <row r="12" spans="1:18" ht="15.75" thickBot="1" x14ac:dyDescent="0.3">
      <c r="A12" s="41" t="s">
        <v>82</v>
      </c>
      <c r="B12" s="48"/>
      <c r="C12" s="34" t="s">
        <v>83</v>
      </c>
      <c r="D12" s="34" t="str">
        <f>CONCATENATE(C12,".",$R$2)</f>
        <v>ftp.hsp-gdh.fr.</v>
      </c>
      <c r="E12" s="10" t="str">
        <f>CONCATENATE($C$12,1)</f>
        <v>ftp1</v>
      </c>
      <c r="F12" s="10" t="str">
        <f t="shared" si="0"/>
        <v>ftp1.hsp-gdh.fr.</v>
      </c>
      <c r="G12" s="49"/>
      <c r="H12" s="14" t="str">
        <f>CONCATENATE(LEFT($G$2,9),SUM(RIGHT(J8,LEN(J8)-9),1))</f>
        <v>172.30.0.13</v>
      </c>
      <c r="I12" s="62" t="str">
        <f>H12</f>
        <v>172.30.0.13</v>
      </c>
      <c r="J12" s="62" t="str">
        <f>CONCATENATE(LEFT($G$2,9),SUM(RIGHT(H12,LEN(H12)-9),3))</f>
        <v>172.30.0.16</v>
      </c>
      <c r="K12" s="11"/>
      <c r="L12" s="34"/>
      <c r="M12" s="34"/>
      <c r="N12" s="51"/>
      <c r="O12" s="51"/>
    </row>
    <row r="13" spans="1:18" ht="15.75" thickBot="1" x14ac:dyDescent="0.3">
      <c r="A13" s="41"/>
      <c r="B13" s="48"/>
      <c r="C13" s="34"/>
      <c r="D13" s="34"/>
      <c r="E13" s="11" t="str">
        <f>CONCATENATE(LEFT(E12,LEN(E12)-1),2)</f>
        <v>ftp2</v>
      </c>
      <c r="F13" s="11" t="str">
        <f t="shared" si="0"/>
        <v>ftp2.hsp-gdh.fr.</v>
      </c>
      <c r="G13" s="49"/>
      <c r="H13" s="15" t="str">
        <f>CONCATENATE(LEFT($G$2,9),SUM(RIGHT(H12,LEN(H12)-9),1))</f>
        <v>172.30.0.14</v>
      </c>
      <c r="I13" s="63"/>
      <c r="J13" s="63"/>
      <c r="K13" s="11"/>
      <c r="L13" s="34"/>
      <c r="M13" s="34"/>
      <c r="N13" s="51"/>
      <c r="O13" s="51"/>
    </row>
    <row r="14" spans="1:18" ht="15.75" thickBot="1" x14ac:dyDescent="0.3">
      <c r="A14" s="41"/>
      <c r="B14" s="48"/>
      <c r="C14" s="34"/>
      <c r="D14" s="34"/>
      <c r="E14" s="11" t="str">
        <f>CONCATENATE(LEFT(E13,LEN(E13)-1),3)</f>
        <v>ftp3</v>
      </c>
      <c r="F14" s="12" t="str">
        <f t="shared" si="0"/>
        <v>ftp3.hsp-gdh.fr.</v>
      </c>
      <c r="G14" s="49"/>
      <c r="H14" s="16" t="str">
        <f>CONCATENATE(LEFT($G$2,9),SUM(RIGHT(H13,LEN(H13)-9),1))</f>
        <v>172.30.0.15</v>
      </c>
      <c r="I14" s="64"/>
      <c r="J14" s="64"/>
      <c r="K14" s="12"/>
      <c r="L14" s="34"/>
      <c r="M14" s="34"/>
      <c r="N14" s="51"/>
      <c r="O14" s="51"/>
    </row>
    <row r="15" spans="1:18" ht="15.75" thickBot="1" x14ac:dyDescent="0.3">
      <c r="A15" s="37" t="s">
        <v>84</v>
      </c>
      <c r="B15" s="48"/>
      <c r="C15" s="35" t="s">
        <v>85</v>
      </c>
      <c r="D15" s="35" t="str">
        <f t="shared" ref="D15" si="1">CONCATENATE(C15,".",$R$2)</f>
        <v>imap.hsp-gdh.fr.</v>
      </c>
      <c r="E15" s="7" t="str">
        <f>CONCATENATE(C15,1)</f>
        <v>imap1</v>
      </c>
      <c r="F15" s="7" t="str">
        <f t="shared" si="0"/>
        <v>imap1.hsp-gdh.fr.</v>
      </c>
      <c r="G15" s="49"/>
      <c r="H15" s="13" t="str">
        <f>CONCATENATE(LEFT($G$2,9),SUM(RIGHT(J12,LEN(J12)-9),1))</f>
        <v>172.30.0.17</v>
      </c>
      <c r="I15" s="38" t="str">
        <f>H15</f>
        <v>172.30.0.17</v>
      </c>
      <c r="J15" s="38" t="str">
        <f>CONCATENATE(LEFT($G$2,9),SUM(RIGHT(H15,LEN(H15)-9),3))</f>
        <v>172.30.0.20</v>
      </c>
      <c r="K15" s="8"/>
      <c r="L15" s="35"/>
      <c r="M15" s="35"/>
      <c r="N15" s="51"/>
      <c r="O15" s="51"/>
    </row>
    <row r="16" spans="1:18" ht="15.75" thickBot="1" x14ac:dyDescent="0.3">
      <c r="A16" s="37"/>
      <c r="B16" s="48"/>
      <c r="C16" s="35"/>
      <c r="D16" s="35"/>
      <c r="E16" s="8" t="str">
        <f>CONCATENATE(LEFT(E15,LEN(E15)-1),2)</f>
        <v>imap2</v>
      </c>
      <c r="F16" s="8" t="str">
        <f t="shared" si="0"/>
        <v>imap2.hsp-gdh.fr.</v>
      </c>
      <c r="G16" s="49"/>
      <c r="H16" s="8" t="str">
        <f>CONCATENATE(LEFT($G$2,9),SUM(RIGHT(H15,LEN(H15)-9),1))</f>
        <v>172.30.0.18</v>
      </c>
      <c r="I16" s="39"/>
      <c r="J16" s="39"/>
      <c r="K16" s="8"/>
      <c r="L16" s="35"/>
      <c r="M16" s="35"/>
      <c r="N16" s="51"/>
      <c r="O16" s="51"/>
    </row>
    <row r="17" spans="1:16" ht="15.75" thickBot="1" x14ac:dyDescent="0.3">
      <c r="A17" s="37"/>
      <c r="B17" s="48"/>
      <c r="C17" s="35"/>
      <c r="D17" s="35"/>
      <c r="E17" s="6" t="str">
        <f>CONCATENATE(LEFT(E16,LEN(E16)-1),3)</f>
        <v>imap3</v>
      </c>
      <c r="F17" s="6" t="str">
        <f t="shared" si="0"/>
        <v>imap3.hsp-gdh.fr.</v>
      </c>
      <c r="G17" s="49"/>
      <c r="H17" s="6" t="str">
        <f>CONCATENATE(LEFT($G$2,9),SUM(RIGHT(H16,LEN(H16)-9),1))</f>
        <v>172.30.0.19</v>
      </c>
      <c r="I17" s="40"/>
      <c r="J17" s="40"/>
      <c r="K17" s="6"/>
      <c r="L17" s="35"/>
      <c r="M17" s="35"/>
      <c r="N17" s="51"/>
      <c r="O17" s="51"/>
    </row>
    <row r="18" spans="1:16" ht="15.75" thickBot="1" x14ac:dyDescent="0.3">
      <c r="A18" s="41" t="s">
        <v>86</v>
      </c>
      <c r="B18" s="48"/>
      <c r="C18" s="34" t="s">
        <v>87</v>
      </c>
      <c r="D18" s="34" t="str">
        <f t="shared" ref="D18" si="2">CONCATENATE(C18,".",$R$2)</f>
        <v>pxe.hsp-gdh.fr.</v>
      </c>
      <c r="E18" s="10" t="str">
        <f>CONCATENATE(C18,1)</f>
        <v>pxe1</v>
      </c>
      <c r="F18" s="10" t="str">
        <f t="shared" si="0"/>
        <v>pxe1.hsp-gdh.fr.</v>
      </c>
      <c r="G18" s="49"/>
      <c r="H18" s="14" t="str">
        <f>CONCATENATE(LEFT($G$2,9),SUM(RIGHT(J15,LEN(J15)-9),1))</f>
        <v>172.30.0.21</v>
      </c>
      <c r="I18" s="62" t="str">
        <f>H18</f>
        <v>172.30.0.21</v>
      </c>
      <c r="J18" s="62" t="str">
        <f>CONCATENATE(LEFT($G$2,9),SUM(RIGHT(H18,LEN(H18)-9),3))</f>
        <v>172.30.0.24</v>
      </c>
      <c r="K18" s="11"/>
      <c r="L18" s="34"/>
      <c r="M18" s="34"/>
      <c r="N18" s="51"/>
      <c r="O18" s="51"/>
    </row>
    <row r="19" spans="1:16" ht="15.75" thickBot="1" x14ac:dyDescent="0.3">
      <c r="A19" s="41"/>
      <c r="B19" s="48"/>
      <c r="C19" s="34"/>
      <c r="D19" s="34"/>
      <c r="E19" s="11" t="str">
        <f>CONCATENATE(LEFT(E18,LEN(E18)-1),2)</f>
        <v>pxe2</v>
      </c>
      <c r="F19" s="11" t="str">
        <f t="shared" si="0"/>
        <v>pxe2.hsp-gdh.fr.</v>
      </c>
      <c r="G19" s="49"/>
      <c r="H19" s="15" t="str">
        <f>CONCATENATE(LEFT($G$2,9),SUM(RIGHT(H18,LEN(H18)-9),1))</f>
        <v>172.30.0.22</v>
      </c>
      <c r="I19" s="63"/>
      <c r="J19" s="63"/>
      <c r="K19" s="11"/>
      <c r="L19" s="34"/>
      <c r="M19" s="34"/>
      <c r="N19" s="51"/>
      <c r="O19" s="51"/>
    </row>
    <row r="20" spans="1:16" ht="15.75" thickBot="1" x14ac:dyDescent="0.3">
      <c r="A20" s="41"/>
      <c r="B20" s="48"/>
      <c r="C20" s="34"/>
      <c r="D20" s="34"/>
      <c r="E20" s="12" t="str">
        <f>CONCATENATE(LEFT(E19,LEN(E19)-1),3)</f>
        <v>pxe3</v>
      </c>
      <c r="F20" s="12" t="str">
        <f t="shared" si="0"/>
        <v>pxe3.hsp-gdh.fr.</v>
      </c>
      <c r="G20" s="49"/>
      <c r="H20" s="16" t="str">
        <f>CONCATENATE(LEFT($G$2,9),SUM(RIGHT(H19,LEN(H19)-9),1))</f>
        <v>172.30.0.23</v>
      </c>
      <c r="I20" s="64"/>
      <c r="J20" s="64"/>
      <c r="K20" s="12"/>
      <c r="L20" s="34"/>
      <c r="M20" s="34"/>
      <c r="N20" s="51"/>
      <c r="O20" s="51"/>
    </row>
    <row r="21" spans="1:16" ht="15.75" thickBot="1" x14ac:dyDescent="0.3">
      <c r="A21" s="37" t="s">
        <v>88</v>
      </c>
      <c r="B21" s="48"/>
      <c r="C21" s="35" t="s">
        <v>89</v>
      </c>
      <c r="D21" s="35" t="str">
        <f t="shared" ref="D21" si="3">CONCATENATE(C21,".",$R$2)</f>
        <v>db.hsp-gdh.fr.</v>
      </c>
      <c r="E21" s="7" t="str">
        <f>CONCATENATE(C21,1)</f>
        <v>db1</v>
      </c>
      <c r="F21" s="7" t="str">
        <f t="shared" si="0"/>
        <v>db1.hsp-gdh.fr.</v>
      </c>
      <c r="G21" s="49"/>
      <c r="H21" s="13" t="str">
        <f>CONCATENATE(LEFT($G$2,9),SUM(RIGHT(J18,LEN(J18)-9),1))</f>
        <v>172.30.0.25</v>
      </c>
      <c r="I21" s="38" t="str">
        <f>H21</f>
        <v>172.30.0.25</v>
      </c>
      <c r="J21" s="38" t="str">
        <f>CONCATENATE(LEFT($G$2,9),SUM(RIGHT(H21,LEN(H21)-9),3))</f>
        <v>172.30.0.28</v>
      </c>
      <c r="K21" s="8"/>
      <c r="L21" s="35"/>
      <c r="M21" s="35"/>
      <c r="N21" s="51"/>
      <c r="O21" s="51"/>
    </row>
    <row r="22" spans="1:16" ht="15.75" thickBot="1" x14ac:dyDescent="0.3">
      <c r="A22" s="37"/>
      <c r="B22" s="48"/>
      <c r="C22" s="35"/>
      <c r="D22" s="35"/>
      <c r="E22" s="8" t="str">
        <f>CONCATENATE(LEFT(E21,LEN(E21)-1),2)</f>
        <v>db2</v>
      </c>
      <c r="F22" s="8" t="str">
        <f t="shared" si="0"/>
        <v>db2.hsp-gdh.fr.</v>
      </c>
      <c r="G22" s="49"/>
      <c r="H22" s="8" t="str">
        <f>CONCATENATE(LEFT($G$2,9),SUM(RIGHT(H21,LEN(H21)-9),1))</f>
        <v>172.30.0.26</v>
      </c>
      <c r="I22" s="39"/>
      <c r="J22" s="39"/>
      <c r="K22" s="8"/>
      <c r="L22" s="35"/>
      <c r="M22" s="35"/>
      <c r="N22" s="51"/>
      <c r="O22" s="51"/>
    </row>
    <row r="23" spans="1:16" ht="15.75" thickBot="1" x14ac:dyDescent="0.3">
      <c r="A23" s="37"/>
      <c r="B23" s="48"/>
      <c r="C23" s="35"/>
      <c r="D23" s="35"/>
      <c r="E23" s="6" t="str">
        <f>CONCATENATE(LEFT(E22,LEN(E22)-1),3)</f>
        <v>db3</v>
      </c>
      <c r="F23" s="6" t="str">
        <f t="shared" si="0"/>
        <v>db3.hsp-gdh.fr.</v>
      </c>
      <c r="G23" s="49"/>
      <c r="H23" s="6" t="str">
        <f>CONCATENATE(LEFT($G$2,9),SUM(RIGHT(H22,LEN(H22)-9),1))</f>
        <v>172.30.0.27</v>
      </c>
      <c r="I23" s="40"/>
      <c r="J23" s="40"/>
      <c r="K23" s="6"/>
      <c r="L23" s="35"/>
      <c r="M23" s="35"/>
      <c r="N23" s="51"/>
      <c r="O23" s="51"/>
    </row>
    <row r="24" spans="1:16" ht="15.75" thickBot="1" x14ac:dyDescent="0.3">
      <c r="A24" s="54" t="s">
        <v>136</v>
      </c>
      <c r="B24" s="48"/>
      <c r="C24" s="57" t="s">
        <v>116</v>
      </c>
      <c r="D24" s="34" t="str">
        <f t="shared" ref="D24" si="4">CONCATENATE(C24,".",$R$2)</f>
        <v>web.hsp-gdh.fr.</v>
      </c>
      <c r="E24" s="10" t="str">
        <f>CONCATENATE(C24,1)</f>
        <v>web1</v>
      </c>
      <c r="F24" s="10" t="str">
        <f t="shared" si="0"/>
        <v>web1.hsp-gdh.fr.</v>
      </c>
      <c r="G24" s="49"/>
      <c r="H24" s="14" t="str">
        <f>CONCATENATE(LEFT($G$2,9),SUM(RIGHT(J21,LEN(J21)-9),1))</f>
        <v>172.30.0.29</v>
      </c>
      <c r="I24" s="62" t="str">
        <f>H24</f>
        <v>172.30.0.29</v>
      </c>
      <c r="J24" s="62" t="str">
        <f>CONCATENATE(LEFT($G$2,9),SUM(RIGHT(H24,LEN(H24)-9),3))</f>
        <v>172.30.0.32</v>
      </c>
      <c r="K24" s="11"/>
      <c r="L24" s="34"/>
      <c r="M24" s="34"/>
      <c r="N24" s="51"/>
      <c r="O24" s="51"/>
    </row>
    <row r="25" spans="1:16" ht="15.75" thickBot="1" x14ac:dyDescent="0.3">
      <c r="A25" s="55"/>
      <c r="B25" s="48"/>
      <c r="C25" s="58"/>
      <c r="D25" s="34"/>
      <c r="E25" s="11" t="str">
        <f>CONCATENATE(LEFT(E24,LEN(E24)-1),2)</f>
        <v>web2</v>
      </c>
      <c r="F25" s="11" t="str">
        <f t="shared" si="0"/>
        <v>web2.hsp-gdh.fr.</v>
      </c>
      <c r="G25" s="49"/>
      <c r="H25" s="15" t="str">
        <f>CONCATENATE(LEFT($G$2,9),SUM(RIGHT(H24,LEN(H24)-9),1))</f>
        <v>172.30.0.30</v>
      </c>
      <c r="I25" s="63"/>
      <c r="J25" s="63"/>
      <c r="K25" s="11"/>
      <c r="L25" s="34"/>
      <c r="M25" s="34"/>
      <c r="N25" s="51"/>
      <c r="O25" s="51"/>
    </row>
    <row r="26" spans="1:16" ht="15.75" thickBot="1" x14ac:dyDescent="0.3">
      <c r="A26" s="56"/>
      <c r="B26" s="48"/>
      <c r="C26" s="59"/>
      <c r="D26" s="34"/>
      <c r="E26" s="12" t="str">
        <f>CONCATENATE(LEFT(E25,LEN(E25)-1),3)</f>
        <v>web3</v>
      </c>
      <c r="F26" s="12" t="str">
        <f t="shared" si="0"/>
        <v>web3.hsp-gdh.fr.</v>
      </c>
      <c r="G26" s="49"/>
      <c r="H26" s="16" t="str">
        <f>CONCATENATE(LEFT($G$2,9),SUM(RIGHT(H25,LEN(H25)-9),1))</f>
        <v>172.30.0.31</v>
      </c>
      <c r="I26" s="64"/>
      <c r="J26" s="64"/>
      <c r="K26" s="12"/>
      <c r="L26" s="34"/>
      <c r="M26" s="34"/>
      <c r="N26" s="51"/>
      <c r="O26" s="51"/>
    </row>
    <row r="27" spans="1:16" ht="15.75" thickBot="1" x14ac:dyDescent="0.3">
      <c r="A27" s="36" t="s">
        <v>90</v>
      </c>
      <c r="B27" s="48"/>
      <c r="C27" s="35" t="s">
        <v>91</v>
      </c>
      <c r="D27" s="35" t="str">
        <f t="shared" ref="D27" si="5">CONCATENATE(C27,".",$R$2)</f>
        <v>ctl.hsp-gdh.fr.</v>
      </c>
      <c r="E27" s="17" t="str">
        <f>CONCATENATE(C27,1)</f>
        <v>ctl1</v>
      </c>
      <c r="F27" s="17" t="str">
        <f t="shared" si="0"/>
        <v>ctl1.hsp-gdh.fr.</v>
      </c>
      <c r="G27" s="49"/>
      <c r="H27" s="13" t="str">
        <f>CONCATENATE(LEFT($G$2,9),SUM(RIGHT(J24,LEN(J24)-9),1))</f>
        <v>172.30.0.33</v>
      </c>
      <c r="I27" s="38" t="str">
        <f>H27</f>
        <v>172.30.0.33</v>
      </c>
      <c r="J27" s="38" t="str">
        <f>CONCATENATE(LEFT($G$2,9),SUM(RIGHT(H27,LEN(H27)-9),3))</f>
        <v>172.30.0.36</v>
      </c>
      <c r="K27" s="8"/>
      <c r="L27" s="35"/>
      <c r="M27" s="35"/>
      <c r="N27" s="51"/>
      <c r="O27" s="51"/>
      <c r="P27" t="s">
        <v>138</v>
      </c>
    </row>
    <row r="28" spans="1:16" ht="15.75" thickBot="1" x14ac:dyDescent="0.3">
      <c r="A28" s="37"/>
      <c r="B28" s="48"/>
      <c r="C28" s="35"/>
      <c r="D28" s="35"/>
      <c r="E28" s="8" t="str">
        <f>CONCATENATE(LEFT(E27,LEN(E27)-1),2)</f>
        <v>ctl2</v>
      </c>
      <c r="F28" s="8" t="str">
        <f t="shared" si="0"/>
        <v>ctl2.hsp-gdh.fr.</v>
      </c>
      <c r="G28" s="49"/>
      <c r="H28" s="8" t="str">
        <f>CONCATENATE(LEFT($G$2,9),SUM(RIGHT(H27,LEN(H27)-9),1))</f>
        <v>172.30.0.34</v>
      </c>
      <c r="I28" s="39"/>
      <c r="J28" s="39"/>
      <c r="K28" s="8"/>
      <c r="L28" s="35"/>
      <c r="M28" s="35"/>
      <c r="N28" s="51"/>
      <c r="O28" s="51"/>
    </row>
    <row r="29" spans="1:16" ht="15.75" thickBot="1" x14ac:dyDescent="0.3">
      <c r="A29" s="37"/>
      <c r="B29" s="48"/>
      <c r="C29" s="35"/>
      <c r="D29" s="35"/>
      <c r="E29" s="6" t="str">
        <f>CONCATENATE(LEFT(E28,LEN(E28)-1),3)</f>
        <v>ctl3</v>
      </c>
      <c r="F29" s="6" t="str">
        <f t="shared" si="0"/>
        <v>ctl3.hsp-gdh.fr.</v>
      </c>
      <c r="G29" s="49"/>
      <c r="H29" s="6" t="str">
        <f>CONCATENATE(LEFT($G$2,9),SUM(RIGHT(H28,LEN(H28)-9),1))</f>
        <v>172.30.0.35</v>
      </c>
      <c r="I29" s="40"/>
      <c r="J29" s="40"/>
      <c r="K29" s="6"/>
      <c r="L29" s="35"/>
      <c r="M29" s="35"/>
      <c r="N29" s="51"/>
      <c r="O29" s="51"/>
    </row>
    <row r="30" spans="1:16" ht="15.75" thickBot="1" x14ac:dyDescent="0.3">
      <c r="A30" s="41" t="s">
        <v>92</v>
      </c>
      <c r="B30" s="48"/>
      <c r="C30" s="48" t="s">
        <v>77</v>
      </c>
      <c r="D30" s="48" t="str">
        <f t="shared" ref="D30" si="6">CONCATENATE(C30,".",$R$2)</f>
        <v>support.hsp-gdh.fr.</v>
      </c>
      <c r="E30" s="23" t="str">
        <f>CONCATENATE(C30,1)</f>
        <v>support1</v>
      </c>
      <c r="F30" s="23" t="str">
        <f t="shared" si="0"/>
        <v>support1.hsp-gdh.fr.</v>
      </c>
      <c r="G30" s="49"/>
      <c r="H30" s="26" t="str">
        <f>CONCATENATE(LEFT($G$2,9),SUM(RIGHT(J27,LEN(J27)-9),1))</f>
        <v>172.30.0.37</v>
      </c>
      <c r="I30" s="31" t="str">
        <f>H30</f>
        <v>172.30.0.37</v>
      </c>
      <c r="J30" s="31" t="str">
        <f>CONCATENATE(LEFT($G$2,9),SUM(RIGHT(H30,LEN(H30)-9),3))</f>
        <v>172.30.0.40</v>
      </c>
      <c r="K30" s="24"/>
      <c r="L30" s="48"/>
      <c r="M30" s="48"/>
      <c r="N30" s="51"/>
      <c r="O30" s="51"/>
    </row>
    <row r="31" spans="1:16" ht="15.75" thickBot="1" x14ac:dyDescent="0.3">
      <c r="A31" s="41"/>
      <c r="B31" s="48"/>
      <c r="C31" s="48"/>
      <c r="D31" s="48"/>
      <c r="E31" s="24" t="str">
        <f>CONCATENATE(LEFT(E30,LEN(E30)-1),2)</f>
        <v>support2</v>
      </c>
      <c r="F31" s="24" t="str">
        <f t="shared" si="0"/>
        <v>support2.hsp-gdh.fr.</v>
      </c>
      <c r="G31" s="49"/>
      <c r="H31" s="24" t="str">
        <f>CONCATENATE(LEFT($G$2,9),SUM(RIGHT(H30,LEN(H30)-9),1))</f>
        <v>172.30.0.38</v>
      </c>
      <c r="I31" s="32"/>
      <c r="J31" s="32"/>
      <c r="K31" s="24"/>
      <c r="L31" s="48"/>
      <c r="M31" s="48"/>
      <c r="N31" s="51"/>
      <c r="O31" s="51"/>
    </row>
    <row r="32" spans="1:16" ht="15.75" thickBot="1" x14ac:dyDescent="0.3">
      <c r="A32" s="41"/>
      <c r="B32" s="48"/>
      <c r="C32" s="48"/>
      <c r="D32" s="48"/>
      <c r="E32" s="25" t="str">
        <f>CONCATENATE(LEFT(E31,LEN(E31)-1),3)</f>
        <v>support3</v>
      </c>
      <c r="F32" s="25" t="str">
        <f t="shared" si="0"/>
        <v>support3.hsp-gdh.fr.</v>
      </c>
      <c r="G32" s="49"/>
      <c r="H32" s="25" t="str">
        <f>CONCATENATE(LEFT($G$2,9),SUM(RIGHT(H31,LEN(H31)-9),1))</f>
        <v>172.30.0.39</v>
      </c>
      <c r="I32" s="33"/>
      <c r="J32" s="33"/>
      <c r="K32" s="25"/>
      <c r="L32" s="48"/>
      <c r="M32" s="48"/>
      <c r="N32" s="51"/>
      <c r="O32" s="51"/>
    </row>
    <row r="33" spans="1:15" ht="15.75" thickBot="1" x14ac:dyDescent="0.3">
      <c r="A33" s="37" t="s">
        <v>93</v>
      </c>
      <c r="B33" s="48"/>
      <c r="C33" s="35" t="s">
        <v>95</v>
      </c>
      <c r="D33" s="35" t="str">
        <f t="shared" ref="D33" si="7">CONCATENATE(C33,".",$R$2)</f>
        <v>office.hsp-gdh.fr.</v>
      </c>
      <c r="E33" s="17" t="str">
        <f>CONCATENATE(C33,1)</f>
        <v>office1</v>
      </c>
      <c r="F33" s="17" t="str">
        <f t="shared" si="0"/>
        <v>office1.hsp-gdh.fr.</v>
      </c>
      <c r="G33" s="49"/>
      <c r="H33" s="13" t="str">
        <f>CONCATENATE(LEFT($G$2,9),SUM(RIGHT(J30,LEN(J30)-9),1))</f>
        <v>172.30.0.41</v>
      </c>
      <c r="I33" s="38" t="str">
        <f>H33</f>
        <v>172.30.0.41</v>
      </c>
      <c r="J33" s="38" t="str">
        <f>CONCATENATE(LEFT($G$2,9),SUM(RIGHT(H33,LEN(H33)-9),3))</f>
        <v>172.30.0.44</v>
      </c>
      <c r="K33" s="8"/>
      <c r="L33" s="35"/>
      <c r="M33" s="35"/>
      <c r="N33" s="51"/>
      <c r="O33" s="51"/>
    </row>
    <row r="34" spans="1:15" ht="15.75" thickBot="1" x14ac:dyDescent="0.3">
      <c r="A34" s="37"/>
      <c r="B34" s="48"/>
      <c r="C34" s="35"/>
      <c r="D34" s="35"/>
      <c r="E34" s="8" t="str">
        <f>CONCATENATE(LEFT(E33,LEN(E33)-1),2)</f>
        <v>office2</v>
      </c>
      <c r="F34" s="8" t="str">
        <f t="shared" si="0"/>
        <v>office2.hsp-gdh.fr.</v>
      </c>
      <c r="G34" s="49"/>
      <c r="H34" s="8" t="str">
        <f>CONCATENATE(LEFT($G$2,9),SUM(RIGHT(H33,LEN(H33)-9),1))</f>
        <v>172.30.0.42</v>
      </c>
      <c r="I34" s="39"/>
      <c r="J34" s="39"/>
      <c r="K34" s="8"/>
      <c r="L34" s="35"/>
      <c r="M34" s="35"/>
      <c r="N34" s="51"/>
      <c r="O34" s="51"/>
    </row>
    <row r="35" spans="1:15" ht="15.75" thickBot="1" x14ac:dyDescent="0.3">
      <c r="A35" s="37"/>
      <c r="B35" s="48"/>
      <c r="C35" s="35"/>
      <c r="D35" s="35"/>
      <c r="E35" s="6" t="str">
        <f>CONCATENATE(LEFT(E34,LEN(E34)-1),3)</f>
        <v>office3</v>
      </c>
      <c r="F35" s="6" t="str">
        <f t="shared" si="0"/>
        <v>office3.hsp-gdh.fr.</v>
      </c>
      <c r="G35" s="49"/>
      <c r="H35" s="6" t="str">
        <f>CONCATENATE(LEFT($G$2,9),SUM(RIGHT(H34,LEN(H34)-9),1))</f>
        <v>172.30.0.43</v>
      </c>
      <c r="I35" s="40"/>
      <c r="J35" s="40"/>
      <c r="K35" s="6"/>
      <c r="L35" s="35"/>
      <c r="M35" s="35"/>
      <c r="N35" s="51"/>
      <c r="O35" s="51"/>
    </row>
    <row r="36" spans="1:15" ht="15.75" thickBot="1" x14ac:dyDescent="0.3">
      <c r="A36" s="41" t="s">
        <v>94</v>
      </c>
      <c r="B36" s="48"/>
      <c r="C36" s="48" t="s">
        <v>96</v>
      </c>
      <c r="D36" s="48" t="str">
        <f t="shared" ref="D36" si="8">CONCATENATE(C36,".",$R$2)</f>
        <v>vpn.hsp-gdh.fr.</v>
      </c>
      <c r="E36" s="23" t="str">
        <f>CONCATENATE(C36,1)</f>
        <v>vpn1</v>
      </c>
      <c r="F36" s="23" t="str">
        <f t="shared" si="0"/>
        <v>vpn1.hsp-gdh.fr.</v>
      </c>
      <c r="G36" s="49"/>
      <c r="H36" s="26" t="str">
        <f>CONCATENATE(LEFT($G$2,9),SUM(RIGHT(J33,LEN(J33)-9),1))</f>
        <v>172.30.0.45</v>
      </c>
      <c r="I36" s="31" t="str">
        <f>H36</f>
        <v>172.30.0.45</v>
      </c>
      <c r="J36" s="31" t="str">
        <f>CONCATENATE(LEFT($G$2,9),SUM(RIGHT(H36,LEN(H36)-9),3))</f>
        <v>172.30.0.48</v>
      </c>
      <c r="K36" s="24"/>
      <c r="L36" s="48"/>
      <c r="M36" s="48"/>
      <c r="N36" s="51"/>
      <c r="O36" s="51"/>
    </row>
    <row r="37" spans="1:15" ht="15.75" thickBot="1" x14ac:dyDescent="0.3">
      <c r="A37" s="41"/>
      <c r="B37" s="48"/>
      <c r="C37" s="48"/>
      <c r="D37" s="48"/>
      <c r="E37" s="24" t="str">
        <f>CONCATENATE(LEFT(E36,LEN(E36)-1),2)</f>
        <v>vpn2</v>
      </c>
      <c r="F37" s="24" t="str">
        <f t="shared" si="0"/>
        <v>vpn2.hsp-gdh.fr.</v>
      </c>
      <c r="G37" s="49"/>
      <c r="H37" s="24" t="str">
        <f>CONCATENATE(LEFT($G$2,9),SUM(RIGHT(H36,LEN(H36)-9),1))</f>
        <v>172.30.0.46</v>
      </c>
      <c r="I37" s="32"/>
      <c r="J37" s="32"/>
      <c r="K37" s="24"/>
      <c r="L37" s="48"/>
      <c r="M37" s="48"/>
      <c r="N37" s="51"/>
      <c r="O37" s="51"/>
    </row>
    <row r="38" spans="1:15" ht="15.75" thickBot="1" x14ac:dyDescent="0.3">
      <c r="A38" s="41"/>
      <c r="B38" s="48"/>
      <c r="C38" s="48"/>
      <c r="D38" s="48"/>
      <c r="E38" s="25" t="str">
        <f>CONCATENATE(LEFT(E37,LEN(E37)-1),3)</f>
        <v>vpn3</v>
      </c>
      <c r="F38" s="25" t="str">
        <f t="shared" si="0"/>
        <v>vpn3.hsp-gdh.fr.</v>
      </c>
      <c r="G38" s="49"/>
      <c r="H38" s="25" t="str">
        <f>CONCATENATE(LEFT($G$2,9),SUM(RIGHT(H37,LEN(H37)-9),1))</f>
        <v>172.30.0.47</v>
      </c>
      <c r="I38" s="33"/>
      <c r="J38" s="33"/>
      <c r="K38" s="25"/>
      <c r="L38" s="48"/>
      <c r="M38" s="48"/>
      <c r="N38" s="51"/>
      <c r="O38" s="51"/>
    </row>
    <row r="39" spans="1:15" ht="15.75" thickBot="1" x14ac:dyDescent="0.3">
      <c r="A39" s="36" t="s">
        <v>102</v>
      </c>
      <c r="B39" s="48"/>
      <c r="C39" s="35" t="s">
        <v>97</v>
      </c>
      <c r="D39" s="35" t="str">
        <f t="shared" ref="D39" si="9">CONCATENATE(C39,".",$R$2)</f>
        <v>repo.hsp-gdh.fr.</v>
      </c>
      <c r="E39" s="17" t="str">
        <f>CONCATENATE(C39,1)</f>
        <v>repo1</v>
      </c>
      <c r="F39" s="17" t="str">
        <f t="shared" si="0"/>
        <v>repo1.hsp-gdh.fr.</v>
      </c>
      <c r="G39" s="49"/>
      <c r="H39" s="13" t="str">
        <f>CONCATENATE(LEFT($G$2,9),SUM(RIGHT(J36,LEN(J36)-9),1))</f>
        <v>172.30.0.49</v>
      </c>
      <c r="I39" s="38" t="str">
        <f>H39</f>
        <v>172.30.0.49</v>
      </c>
      <c r="J39" s="38" t="str">
        <f>CONCATENATE(LEFT($G$2,9),SUM(RIGHT(H39,LEN(H39)-9),3))</f>
        <v>172.30.0.52</v>
      </c>
      <c r="K39" s="8"/>
      <c r="L39" s="35"/>
      <c r="M39" s="35"/>
      <c r="N39" s="51"/>
      <c r="O39" s="51"/>
    </row>
    <row r="40" spans="1:15" ht="15.75" thickBot="1" x14ac:dyDescent="0.3">
      <c r="A40" s="37"/>
      <c r="B40" s="48"/>
      <c r="C40" s="35"/>
      <c r="D40" s="35"/>
      <c r="E40" s="8" t="str">
        <f>CONCATENATE(LEFT(E39,LEN(E39)-1),2)</f>
        <v>repo2</v>
      </c>
      <c r="F40" s="8" t="str">
        <f t="shared" si="0"/>
        <v>repo2.hsp-gdh.fr.</v>
      </c>
      <c r="G40" s="49"/>
      <c r="H40" s="8" t="str">
        <f>CONCATENATE(LEFT($G$2,9),SUM(RIGHT(H39,LEN(H39)-9),1))</f>
        <v>172.30.0.50</v>
      </c>
      <c r="I40" s="39"/>
      <c r="J40" s="39"/>
      <c r="K40" s="8"/>
      <c r="L40" s="35"/>
      <c r="M40" s="35"/>
      <c r="N40" s="51"/>
      <c r="O40" s="51"/>
    </row>
    <row r="41" spans="1:15" ht="15.75" thickBot="1" x14ac:dyDescent="0.3">
      <c r="A41" s="37"/>
      <c r="B41" s="48"/>
      <c r="C41" s="35"/>
      <c r="D41" s="35"/>
      <c r="E41" s="6" t="str">
        <f>CONCATENATE(LEFT(E40,LEN(E40)-1),3)</f>
        <v>repo3</v>
      </c>
      <c r="F41" s="6" t="str">
        <f t="shared" si="0"/>
        <v>repo3.hsp-gdh.fr.</v>
      </c>
      <c r="G41" s="49"/>
      <c r="H41" s="6" t="str">
        <f>CONCATENATE(LEFT($G$2,9),SUM(RIGHT(H40,LEN(H40)-9),1))</f>
        <v>172.30.0.51</v>
      </c>
      <c r="I41" s="40"/>
      <c r="J41" s="40"/>
      <c r="K41" s="6"/>
      <c r="L41" s="35"/>
      <c r="M41" s="35"/>
      <c r="N41" s="51"/>
      <c r="O41" s="51"/>
    </row>
    <row r="42" spans="1:15" ht="15.75" thickBot="1" x14ac:dyDescent="0.3">
      <c r="A42" s="27" t="s">
        <v>117</v>
      </c>
      <c r="B42" s="48"/>
      <c r="C42" s="27" t="s">
        <v>98</v>
      </c>
      <c r="D42" s="30" t="str">
        <f>CONCATENATE(C42,".",$R$2)</f>
        <v>srv.hsp-gdh.fr.</v>
      </c>
      <c r="E42" s="23" t="str">
        <f>CONCATENATE(C42,1)</f>
        <v>srv1</v>
      </c>
      <c r="F42" s="23" t="str">
        <f t="shared" si="0"/>
        <v>srv1.hsp-gdh.fr.</v>
      </c>
      <c r="G42" s="49"/>
      <c r="H42" s="26" t="str">
        <f>CONCATENATE(LEFT($G$2,9),240)</f>
        <v>172.30.0.240</v>
      </c>
      <c r="I42" s="31" t="str">
        <f>H42</f>
        <v>172.30.0.240</v>
      </c>
      <c r="J42" s="31" t="str">
        <f>CONCATENATE(LEFT($G$2,9),SUM(RIGHT(H42,LEN(H42)-9),3))</f>
        <v>172.30.0.243</v>
      </c>
      <c r="K42" s="23"/>
      <c r="L42" s="30"/>
      <c r="M42" s="30"/>
      <c r="N42" s="51"/>
      <c r="O42" s="51"/>
    </row>
    <row r="43" spans="1:15" ht="15.75" thickBot="1" x14ac:dyDescent="0.3">
      <c r="A43" s="28"/>
      <c r="B43" s="48"/>
      <c r="C43" s="28"/>
      <c r="D43" s="28"/>
      <c r="E43" s="24" t="str">
        <f>CONCATENATE(LEFT(E42,LEN(E42)-1),2)</f>
        <v>srv2</v>
      </c>
      <c r="F43" s="24" t="str">
        <f t="shared" si="0"/>
        <v>srv2.hsp-gdh.fr.</v>
      </c>
      <c r="G43" s="49"/>
      <c r="H43" s="24" t="str">
        <f>CONCATENATE(LEFT($G$2,9),SUM(RIGHT(H42,LEN(H42)-9),1))</f>
        <v>172.30.0.241</v>
      </c>
      <c r="I43" s="32"/>
      <c r="J43" s="32"/>
      <c r="K43" s="24"/>
      <c r="L43" s="28"/>
      <c r="M43" s="28"/>
      <c r="N43" s="51"/>
      <c r="O43" s="51"/>
    </row>
    <row r="44" spans="1:15" ht="15.75" thickBot="1" x14ac:dyDescent="0.3">
      <c r="A44" s="29"/>
      <c r="B44" s="48"/>
      <c r="C44" s="29"/>
      <c r="D44" s="29"/>
      <c r="E44" s="25" t="str">
        <f>CONCATENATE(LEFT(E43,LEN(E43)-1),3)</f>
        <v>srv3</v>
      </c>
      <c r="F44" s="25" t="str">
        <f t="shared" si="0"/>
        <v>srv3.hsp-gdh.fr.</v>
      </c>
      <c r="G44" s="49"/>
      <c r="H44" s="25" t="str">
        <f>CONCATENATE(LEFT($G$2,9),SUM(RIGHT(H43,LEN(H43)-9),1))</f>
        <v>172.30.0.242</v>
      </c>
      <c r="I44" s="33"/>
      <c r="J44" s="33"/>
      <c r="K44" s="25"/>
      <c r="L44" s="29"/>
      <c r="M44" s="29"/>
      <c r="N44" s="52"/>
      <c r="O44" s="52"/>
    </row>
    <row r="45" spans="1:15" ht="15.75" thickBot="1" x14ac:dyDescent="0.3">
      <c r="A45" s="42" t="s">
        <v>137</v>
      </c>
      <c r="B45" s="48"/>
      <c r="C45" s="35" t="s">
        <v>99</v>
      </c>
      <c r="D45" s="45" t="str">
        <f t="shared" ref="D45" si="10">CONCATENATE(C45,".",$R$2)</f>
        <v>smtp.hsp-gdh.fr.</v>
      </c>
      <c r="E45" s="17" t="str">
        <f>CONCATENATE(C45,1)</f>
        <v>smtp1</v>
      </c>
      <c r="F45" s="17" t="str">
        <f t="shared" si="0"/>
        <v>smtp1.hsp-gdh.fr.</v>
      </c>
      <c r="G45" s="53" t="s">
        <v>120</v>
      </c>
      <c r="H45" s="13" t="str">
        <f>CONCATENATE(LEFT($G$45,10),1)</f>
        <v>192.168.0.1</v>
      </c>
      <c r="I45" s="38" t="str">
        <f>H45</f>
        <v>192.168.0.1</v>
      </c>
      <c r="J45" s="38" t="str">
        <f>CONCATENATE(LEFT($G$45,10),SUM(RIGHT(H45,LEN(H45)-10),3))</f>
        <v>192.168.0.4</v>
      </c>
      <c r="K45" s="8"/>
      <c r="L45" s="45"/>
      <c r="M45" s="45"/>
      <c r="N45" s="53" t="s">
        <v>10</v>
      </c>
      <c r="O45" s="53" t="str">
        <f>VLANs!$B$12</f>
        <v>DMZ</v>
      </c>
    </row>
    <row r="46" spans="1:15" ht="15.75" thickBot="1" x14ac:dyDescent="0.3">
      <c r="A46" s="43"/>
      <c r="B46" s="48"/>
      <c r="C46" s="35"/>
      <c r="D46" s="46"/>
      <c r="E46" s="8" t="str">
        <f>CONCATENATE(LEFT(E45,LEN(E45)-1),2)</f>
        <v>smtp2</v>
      </c>
      <c r="F46" s="8" t="str">
        <f t="shared" si="0"/>
        <v>smtp2.hsp-gdh.fr.</v>
      </c>
      <c r="G46" s="53"/>
      <c r="H46" s="8" t="str">
        <f>CONCATENATE(LEFT($G$45,10),SUM(RIGHT(H45,LEN(H45)-10),1))</f>
        <v>192.168.0.2</v>
      </c>
      <c r="I46" s="39"/>
      <c r="J46" s="39"/>
      <c r="K46" s="8"/>
      <c r="L46" s="46"/>
      <c r="M46" s="46"/>
      <c r="N46" s="53"/>
      <c r="O46" s="53"/>
    </row>
    <row r="47" spans="1:15" ht="15.75" thickBot="1" x14ac:dyDescent="0.3">
      <c r="A47" s="44"/>
      <c r="B47" s="48"/>
      <c r="C47" s="35"/>
      <c r="D47" s="47"/>
      <c r="E47" s="6" t="str">
        <f>CONCATENATE(LEFT(E46,LEN(E46)-1),3)</f>
        <v>smtp3</v>
      </c>
      <c r="F47" s="6" t="str">
        <f t="shared" si="0"/>
        <v>smtp3.hsp-gdh.fr.</v>
      </c>
      <c r="G47" s="53"/>
      <c r="H47" s="6" t="str">
        <f>CONCATENATE(LEFT($G$45,10),SUM(RIGHT(H46,LEN(H46)-10),1))</f>
        <v>192.168.0.3</v>
      </c>
      <c r="I47" s="40"/>
      <c r="J47" s="40"/>
      <c r="K47" s="6"/>
      <c r="L47" s="47"/>
      <c r="M47" s="47"/>
      <c r="N47" s="53"/>
      <c r="O47" s="53"/>
    </row>
    <row r="49" spans="1:3" x14ac:dyDescent="0.25">
      <c r="A49" t="s">
        <v>139</v>
      </c>
      <c r="B49" t="s">
        <v>56</v>
      </c>
      <c r="C49" t="s">
        <v>56</v>
      </c>
    </row>
  </sheetData>
  <mergeCells count="114">
    <mergeCell ref="L1:M1"/>
    <mergeCell ref="J15:J17"/>
    <mergeCell ref="I18:I20"/>
    <mergeCell ref="J18:J20"/>
    <mergeCell ref="I21:I23"/>
    <mergeCell ref="J21:J23"/>
    <mergeCell ref="I1:J1"/>
    <mergeCell ref="L21:L23"/>
    <mergeCell ref="I2:I4"/>
    <mergeCell ref="J2:J4"/>
    <mergeCell ref="I5:I7"/>
    <mergeCell ref="J5:J7"/>
    <mergeCell ref="I8:I11"/>
    <mergeCell ref="J8:J11"/>
    <mergeCell ref="I12:I14"/>
    <mergeCell ref="J12:J14"/>
    <mergeCell ref="I15:I17"/>
    <mergeCell ref="L5:L7"/>
    <mergeCell ref="L8:L11"/>
    <mergeCell ref="A21:A23"/>
    <mergeCell ref="C5:C7"/>
    <mergeCell ref="C8:C11"/>
    <mergeCell ref="C12:C14"/>
    <mergeCell ref="C15:C17"/>
    <mergeCell ref="C18:C20"/>
    <mergeCell ref="J27:J29"/>
    <mergeCell ref="J30:J32"/>
    <mergeCell ref="J33:J35"/>
    <mergeCell ref="J24:J26"/>
    <mergeCell ref="A2:A4"/>
    <mergeCell ref="C2:C4"/>
    <mergeCell ref="A5:A7"/>
    <mergeCell ref="A8:A10"/>
    <mergeCell ref="A12:A14"/>
    <mergeCell ref="A15:A17"/>
    <mergeCell ref="L15:L17"/>
    <mergeCell ref="L18:L20"/>
    <mergeCell ref="D18:D20"/>
    <mergeCell ref="L2:L4"/>
    <mergeCell ref="D2:D4"/>
    <mergeCell ref="D5:D7"/>
    <mergeCell ref="D8:D11"/>
    <mergeCell ref="D12:D14"/>
    <mergeCell ref="D15:D17"/>
    <mergeCell ref="A18:A20"/>
    <mergeCell ref="O2:O44"/>
    <mergeCell ref="O45:O47"/>
    <mergeCell ref="L45:L47"/>
    <mergeCell ref="M18:M20"/>
    <mergeCell ref="M21:M23"/>
    <mergeCell ref="M2:M4"/>
    <mergeCell ref="M5:M7"/>
    <mergeCell ref="L12:L14"/>
    <mergeCell ref="L30:L32"/>
    <mergeCell ref="L39:L41"/>
    <mergeCell ref="M8:M11"/>
    <mergeCell ref="N2:N44"/>
    <mergeCell ref="G45:G47"/>
    <mergeCell ref="N45:N47"/>
    <mergeCell ref="M30:M32"/>
    <mergeCell ref="L33:L35"/>
    <mergeCell ref="M33:M35"/>
    <mergeCell ref="L36:L38"/>
    <mergeCell ref="M36:M38"/>
    <mergeCell ref="M39:M41"/>
    <mergeCell ref="L27:L29"/>
    <mergeCell ref="M27:M29"/>
    <mergeCell ref="I30:I32"/>
    <mergeCell ref="I33:I35"/>
    <mergeCell ref="J39:J41"/>
    <mergeCell ref="I36:I38"/>
    <mergeCell ref="I39:I41"/>
    <mergeCell ref="I24:I26"/>
    <mergeCell ref="J36:J38"/>
    <mergeCell ref="M12:M14"/>
    <mergeCell ref="M15:M17"/>
    <mergeCell ref="A27:A29"/>
    <mergeCell ref="C27:C29"/>
    <mergeCell ref="I27:I29"/>
    <mergeCell ref="A30:A32"/>
    <mergeCell ref="A45:A47"/>
    <mergeCell ref="I45:I47"/>
    <mergeCell ref="M45:M47"/>
    <mergeCell ref="J45:J47"/>
    <mergeCell ref="D45:D47"/>
    <mergeCell ref="C45:C47"/>
    <mergeCell ref="B2:B47"/>
    <mergeCell ref="G2:G44"/>
    <mergeCell ref="C21:C23"/>
    <mergeCell ref="D21:D23"/>
    <mergeCell ref="A24:A26"/>
    <mergeCell ref="C24:C26"/>
    <mergeCell ref="D24:D26"/>
    <mergeCell ref="D33:D35"/>
    <mergeCell ref="D36:D38"/>
    <mergeCell ref="D39:D41"/>
    <mergeCell ref="A39:A41"/>
    <mergeCell ref="C30:C32"/>
    <mergeCell ref="A42:A44"/>
    <mergeCell ref="C42:C44"/>
    <mergeCell ref="D42:D44"/>
    <mergeCell ref="I42:I44"/>
    <mergeCell ref="J42:J44"/>
    <mergeCell ref="L42:L44"/>
    <mergeCell ref="M42:M44"/>
    <mergeCell ref="M24:M26"/>
    <mergeCell ref="L24:L26"/>
    <mergeCell ref="D30:D32"/>
    <mergeCell ref="D27:D29"/>
    <mergeCell ref="C33:C35"/>
    <mergeCell ref="C36:C38"/>
    <mergeCell ref="C39:C41"/>
    <mergeCell ref="A33:A35"/>
    <mergeCell ref="A36:A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opLeftCell="X1" workbookViewId="0">
      <selection activeCell="AC8" sqref="AC8"/>
    </sheetView>
  </sheetViews>
  <sheetFormatPr baseColWidth="10" defaultRowHeight="15" x14ac:dyDescent="0.25"/>
  <cols>
    <col min="1" max="2" width="16.140625" customWidth="1"/>
    <col min="3" max="3" width="19.85546875" customWidth="1"/>
    <col min="4" max="4" width="21" customWidth="1"/>
    <col min="5" max="5" width="12.42578125" customWidth="1"/>
    <col min="28" max="28" width="17.42578125" customWidth="1"/>
  </cols>
  <sheetData>
    <row r="1" spans="1:31" x14ac:dyDescent="0.25">
      <c r="A1" t="s">
        <v>25</v>
      </c>
      <c r="B1" t="s">
        <v>52</v>
      </c>
      <c r="C1" t="s">
        <v>53</v>
      </c>
      <c r="D1" t="s">
        <v>54</v>
      </c>
      <c r="E1" t="s">
        <v>13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</row>
    <row r="2" spans="1:31" x14ac:dyDescent="0.25">
      <c r="A2" t="s">
        <v>50</v>
      </c>
      <c r="B2" t="s">
        <v>56</v>
      </c>
      <c r="C2" t="s">
        <v>55</v>
      </c>
      <c r="D2" t="s">
        <v>57</v>
      </c>
      <c r="E2" s="1" t="s">
        <v>51</v>
      </c>
      <c r="F2" t="s">
        <v>125</v>
      </c>
      <c r="G2" t="s">
        <v>125</v>
      </c>
      <c r="H2" t="s">
        <v>126</v>
      </c>
      <c r="I2" t="s">
        <v>126</v>
      </c>
      <c r="J2" t="s">
        <v>126</v>
      </c>
      <c r="K2" t="s">
        <v>126</v>
      </c>
      <c r="L2" t="s">
        <v>126</v>
      </c>
      <c r="M2" t="s">
        <v>126</v>
      </c>
      <c r="N2" t="s">
        <v>126</v>
      </c>
      <c r="O2" t="s">
        <v>126</v>
      </c>
      <c r="P2" t="s">
        <v>126</v>
      </c>
      <c r="Q2" t="s">
        <v>126</v>
      </c>
      <c r="R2" t="s">
        <v>126</v>
      </c>
      <c r="S2" t="s">
        <v>126</v>
      </c>
      <c r="T2" t="s">
        <v>126</v>
      </c>
      <c r="U2" t="s">
        <v>126</v>
      </c>
      <c r="V2" t="s">
        <v>126</v>
      </c>
      <c r="W2" t="s">
        <v>126</v>
      </c>
      <c r="X2" t="s">
        <v>126</v>
      </c>
      <c r="Y2" t="s">
        <v>126</v>
      </c>
      <c r="Z2" t="s">
        <v>126</v>
      </c>
      <c r="AA2" t="s">
        <v>126</v>
      </c>
      <c r="AB2" t="s">
        <v>127</v>
      </c>
      <c r="AC2" t="s">
        <v>128</v>
      </c>
    </row>
    <row r="3" spans="1:31" x14ac:dyDescent="0.25">
      <c r="A3" t="s">
        <v>124</v>
      </c>
      <c r="B3" t="s">
        <v>56</v>
      </c>
      <c r="C3" t="s">
        <v>62</v>
      </c>
      <c r="D3" t="s">
        <v>61</v>
      </c>
      <c r="E3" s="1" t="s">
        <v>51</v>
      </c>
      <c r="F3" t="s">
        <v>129</v>
      </c>
      <c r="G3" t="s">
        <v>129</v>
      </c>
      <c r="H3" t="s">
        <v>129</v>
      </c>
      <c r="I3" t="s">
        <v>129</v>
      </c>
      <c r="J3" t="s">
        <v>130</v>
      </c>
      <c r="K3" t="s">
        <v>130</v>
      </c>
      <c r="L3" t="s">
        <v>130</v>
      </c>
      <c r="M3" t="s">
        <v>130</v>
      </c>
      <c r="N3" t="s">
        <v>131</v>
      </c>
      <c r="O3" t="s">
        <v>131</v>
      </c>
      <c r="P3" t="s">
        <v>131</v>
      </c>
      <c r="Q3" t="s">
        <v>131</v>
      </c>
      <c r="R3" t="s">
        <v>132</v>
      </c>
      <c r="S3" t="s">
        <v>132</v>
      </c>
      <c r="T3" t="s">
        <v>132</v>
      </c>
      <c r="U3" t="s">
        <v>132</v>
      </c>
      <c r="V3" t="s">
        <v>133</v>
      </c>
      <c r="W3" t="s">
        <v>133</v>
      </c>
      <c r="X3" t="s">
        <v>133</v>
      </c>
      <c r="Y3" t="s">
        <v>133</v>
      </c>
      <c r="Z3" t="s">
        <v>134</v>
      </c>
      <c r="AA3" t="s">
        <v>134</v>
      </c>
      <c r="AB3" t="s">
        <v>135</v>
      </c>
      <c r="AC3" t="s">
        <v>128</v>
      </c>
    </row>
    <row r="4" spans="1:31" x14ac:dyDescent="0.25">
      <c r="A4" s="18"/>
      <c r="B4" s="18"/>
      <c r="C4" s="18"/>
      <c r="D4" s="18"/>
      <c r="E4" s="19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 x14ac:dyDescent="0.25">
      <c r="A5" s="18"/>
      <c r="B5" s="18"/>
      <c r="C5" s="18"/>
      <c r="D5" s="18"/>
      <c r="E5" s="19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x14ac:dyDescent="0.25">
      <c r="A6" s="18"/>
      <c r="B6" s="18"/>
      <c r="C6" s="18"/>
      <c r="D6" s="20"/>
      <c r="E6" s="19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x14ac:dyDescent="0.25">
      <c r="A7" s="18"/>
      <c r="B7" s="18"/>
      <c r="C7" s="18"/>
      <c r="D7" s="18"/>
      <c r="E7" s="19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x14ac:dyDescent="0.25">
      <c r="A8" s="18"/>
      <c r="B8" s="18"/>
      <c r="C8" s="21"/>
      <c r="D8" s="18"/>
      <c r="E8" s="1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22"/>
      <c r="D9" s="22"/>
      <c r="E9" s="19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22"/>
      <c r="D10" s="18"/>
      <c r="E10" s="19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VLANs</vt:lpstr>
      <vt:lpstr>Serveurs</vt:lpstr>
      <vt:lpstr>Ports switchs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FERREIRA</cp:lastModifiedBy>
  <dcterms:created xsi:type="dcterms:W3CDTF">2023-04-04T17:50:36Z</dcterms:created>
  <dcterms:modified xsi:type="dcterms:W3CDTF">2024-01-25T11:26:00Z</dcterms:modified>
</cp:coreProperties>
</file>