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 defaultThemeVersion="124226"/>
  <xr:revisionPtr revIDLastSave="18" documentId="13_ncr:1_{29F54B41-EFB3-4B5E-BA3B-0B66DAA25462}" xr6:coauthVersionLast="47" xr6:coauthVersionMax="47" xr10:uidLastSave="{AEE4BF52-96D3-4B89-9197-263B725C8C56}"/>
  <bookViews>
    <workbookView xWindow="-120" yWindow="-120" windowWidth="20730" windowHeight="11160" tabRatio="703" firstSheet="3" activeTab="4" xr2:uid="{00000000-000D-0000-FFFF-FFFF00000000}"/>
  </bookViews>
  <sheets>
    <sheet name="interv-conf" sheetId="6" r:id="rId1"/>
    <sheet name="interv-conf-bernoulli" sheetId="7" r:id="rId2"/>
    <sheet name="prueba-t-inter-suj" sheetId="9" r:id="rId3"/>
    <sheet name="prueba-t-intra-suj" sheetId="19" r:id="rId4"/>
    <sheet name="chi-cuadrado" sheetId="21" r:id="rId5"/>
    <sheet name="coef-correlac" sheetId="20" r:id="rId6"/>
    <sheet name="interv-conf-calculos" sheetId="22" r:id="rId7"/>
    <sheet name="simulación (1)" sheetId="23" r:id="rId8"/>
    <sheet name="simulación (2)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1" l="1"/>
  <c r="B3" i="24"/>
  <c r="E4" i="9"/>
  <c r="D4" i="6"/>
  <c r="D3" i="6"/>
  <c r="D2" i="6"/>
  <c r="D2" i="22"/>
  <c r="D6" i="19"/>
  <c r="D5" i="19"/>
  <c r="D4" i="19"/>
  <c r="D3" i="19"/>
  <c r="D2" i="19"/>
  <c r="H2" i="19" s="1"/>
  <c r="G5" i="9" l="1"/>
  <c r="B8" i="24" l="1"/>
  <c r="B7" i="24"/>
  <c r="C25" i="24"/>
  <c r="D17" i="24"/>
  <c r="D22" i="24"/>
  <c r="B6" i="24"/>
  <c r="B5" i="24"/>
  <c r="B4" i="24"/>
  <c r="D9" i="24"/>
  <c r="A6" i="24"/>
  <c r="A5" i="24"/>
  <c r="A4" i="24"/>
  <c r="A3" i="24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E17" i="23" s="1"/>
  <c r="D9" i="23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D4" i="22"/>
  <c r="D3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D8" i="22"/>
  <c r="G2" i="19"/>
  <c r="F2" i="19"/>
  <c r="B20" i="21"/>
  <c r="C17" i="21"/>
  <c r="C18" i="21"/>
  <c r="C19" i="21"/>
  <c r="B25" i="21"/>
  <c r="C25" i="21"/>
  <c r="B31" i="21"/>
  <c r="C31" i="21"/>
  <c r="B36" i="21"/>
  <c r="C36" i="21"/>
  <c r="F5" i="19"/>
  <c r="I6" i="19" s="1"/>
  <c r="G32" i="21"/>
  <c r="G30" i="21"/>
  <c r="I31" i="21" s="1"/>
  <c r="G21" i="21"/>
  <c r="G14" i="21"/>
  <c r="G7" i="21"/>
  <c r="C7" i="21"/>
  <c r="C6" i="21"/>
  <c r="C5" i="21"/>
  <c r="C4" i="21"/>
  <c r="C3" i="21"/>
  <c r="C2" i="21"/>
  <c r="B13" i="21"/>
  <c r="C11" i="21" s="1"/>
  <c r="C12" i="21"/>
  <c r="E2" i="20"/>
  <c r="A3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F7" i="19"/>
  <c r="E2" i="9"/>
  <c r="F2" i="9"/>
  <c r="E6" i="9"/>
  <c r="D6" i="6"/>
  <c r="D8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B14" i="7"/>
  <c r="B12" i="7"/>
  <c r="B16" i="7" s="1"/>
  <c r="C10" i="21"/>
  <c r="E6" i="6" l="1"/>
  <c r="D31" i="21"/>
  <c r="D6" i="22"/>
  <c r="F6" i="22" s="1"/>
  <c r="D4" i="24"/>
  <c r="G5" i="21"/>
  <c r="I6" i="21" s="1"/>
  <c r="B15" i="7"/>
  <c r="D36" i="21"/>
  <c r="D25" i="21"/>
  <c r="B18" i="7"/>
  <c r="B21" i="7" s="1"/>
  <c r="C13" i="21"/>
  <c r="G12" i="21"/>
  <c r="I13" i="21" s="1"/>
  <c r="I20" i="21"/>
  <c r="C20" i="21"/>
  <c r="D20" i="21" s="1"/>
  <c r="F6" i="6"/>
  <c r="D3" i="24"/>
  <c r="D5" i="24"/>
  <c r="D11" i="24"/>
  <c r="D5" i="23"/>
  <c r="D12" i="24"/>
  <c r="D4" i="23"/>
  <c r="D13" i="24"/>
  <c r="D20" i="24"/>
  <c r="F21" i="24" s="1"/>
  <c r="D3" i="23"/>
  <c r="B20" i="7" l="1"/>
  <c r="E6" i="22"/>
  <c r="D7" i="24"/>
  <c r="E7" i="24" s="1"/>
  <c r="D7" i="23"/>
  <c r="F7" i="23" s="1"/>
  <c r="D15" i="24"/>
  <c r="F15" i="24" s="1"/>
  <c r="F7" i="24" l="1"/>
  <c r="E7" i="23"/>
  <c r="E13" i="23" s="1"/>
  <c r="E15" i="24"/>
  <c r="H7" i="23" l="1"/>
  <c r="G10" i="24"/>
</calcChain>
</file>

<file path=xl/sharedStrings.xml><?xml version="1.0" encoding="utf-8"?>
<sst xmlns="http://schemas.openxmlformats.org/spreadsheetml/2006/main" count="230" uniqueCount="138">
  <si>
    <t>Media</t>
  </si>
  <si>
    <t>Enter your desired Confidence Level (normally 95%):</t>
  </si>
  <si>
    <t>Calculations are then done below:</t>
  </si>
  <si>
    <t>z value for Confidence interval:</t>
  </si>
  <si>
    <t>Proportion of successes:</t>
  </si>
  <si>
    <t>p-adjusted:</t>
  </si>
  <si>
    <t>n-adjusted:</t>
  </si>
  <si>
    <t>Confidence Interval:</t>
  </si>
  <si>
    <t>Lower Limit:</t>
  </si>
  <si>
    <t>Upper Limit:</t>
  </si>
  <si>
    <t>Total number of participants:</t>
  </si>
  <si>
    <t>Total number of successful task completions</t>
  </si>
  <si>
    <t>Participante</t>
  </si>
  <si>
    <t>Tiempo de tarea (seg.)</t>
  </si>
  <si>
    <t>Desviación típica</t>
  </si>
  <si>
    <t>Número</t>
  </si>
  <si>
    <t>Inicio</t>
  </si>
  <si>
    <t>Fin</t>
  </si>
  <si>
    <t>Significación</t>
  </si>
  <si>
    <t>Confianza</t>
  </si>
  <si>
    <t xml:space="preserve">Intervalo de confianza 95% </t>
  </si>
  <si>
    <t>Calculation of a confidence interval for binary task completion data (Adjusted Wald Method)</t>
  </si>
  <si>
    <t>NASA</t>
  </si>
  <si>
    <t>Wikipedia</t>
  </si>
  <si>
    <t>Medias</t>
  </si>
  <si>
    <t>Prueba-t</t>
  </si>
  <si>
    <t>Hipótesis nula: las medias son iguales</t>
  </si>
  <si>
    <t>Varianza</t>
  </si>
  <si>
    <t>Observaciones</t>
  </si>
  <si>
    <t>Varianza agrupada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</si>
  <si>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</si>
  <si>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</si>
  <si>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</si>
  <si>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</si>
  <si>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</si>
  <si>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</si>
  <si>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</si>
  <si>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Experto</t>
  </si>
  <si>
    <t>Principiante</t>
  </si>
  <si>
    <t>Variable 1</t>
  </si>
  <si>
    <t>Variable 2</t>
  </si>
  <si>
    <t>NASA (minutos)</t>
  </si>
  <si>
    <t>Wikipedia (minutos)</t>
  </si>
  <si>
    <t>No táctil (seg)</t>
  </si>
  <si>
    <t>Táctil (seg)</t>
  </si>
  <si>
    <t>Condición: distribuciones normales con varianzas iguales</t>
  </si>
  <si>
    <t>Meses de experiencia</t>
  </si>
  <si>
    <t>Errores</t>
  </si>
  <si>
    <t>Coeficiente de correlación</t>
  </si>
  <si>
    <t>Total</t>
  </si>
  <si>
    <t>Observado</t>
  </si>
  <si>
    <t>Esperado</t>
  </si>
  <si>
    <t>Intermedio</t>
  </si>
  <si>
    <t>Cara de dado</t>
  </si>
  <si>
    <t>Prueba-chi-cuadrado</t>
  </si>
  <si>
    <t>Hipótesis nula: el dado no está trucado y todas las caras son equiprobables</t>
  </si>
  <si>
    <t>Hipótesis nula: el grado de éxito en compleción de una tarea no depende de la experiencia</t>
  </si>
  <si>
    <t>60 partipantes en la realización de una tarea. 20 de cada grupo de experiencia</t>
  </si>
  <si>
    <t>Éxito en tarea</t>
  </si>
  <si>
    <t>Ejemplo modelo para otras pruebas de tipo "chi-cuadrado"</t>
  </si>
  <si>
    <t>Éxito</t>
  </si>
  <si>
    <t>Fracaso</t>
  </si>
  <si>
    <t>Hipótesis nula: el grado de éxito y de fracaso en compleción de una tarea no depende de la experiencia</t>
  </si>
  <si>
    <t>Diseño A</t>
  </si>
  <si>
    <t>Diseño B</t>
  </si>
  <si>
    <t>Hipótesis nula: el grado de éxito en complección de una tarea no depende ni de la experiencia ni del diseño</t>
  </si>
  <si>
    <t>Se tira un dado 100 veces</t>
  </si>
  <si>
    <t>Para este test, consideramos los casos de éxito y los casos de fracaso (equivale a un dado con 6 caras, con 2 grupos de caras equiprobables)</t>
  </si>
  <si>
    <t>Para este test, sólo consideramos los casos de éxito (equivale a un dado con 3 caras equiprobables)</t>
  </si>
  <si>
    <t>Para este test, sólo consideramos los casos de éxito (equivale a un dado con 6 caras equiprobables)</t>
  </si>
  <si>
    <t>&lt;&lt;&lt; Es el "p-value" (coincide con el valor de la funcion excel "PRUEBA.T")</t>
  </si>
  <si>
    <t>Normal</t>
  </si>
  <si>
    <t>Arbitraria</t>
  </si>
  <si>
    <t>N&lt;=30</t>
  </si>
  <si>
    <t>N&gt;30</t>
  </si>
  <si>
    <t>W</t>
  </si>
  <si>
    <t xml:space="preserve">FE </t>
  </si>
  <si>
    <t>Distribuc. X</t>
  </si>
  <si>
    <t>????</t>
  </si>
  <si>
    <t>RESUMEN CÁLCULOS INTERVALOS CONFIANZA</t>
  </si>
  <si>
    <t>N = número de parcipantes</t>
  </si>
  <si>
    <t>Función "PRUEBA.T" (significación=0,05; cuarto-parámetro=2 porque son medidas independientes; tercer-parámetro=2 porque es para 2 colas, es decir hipótesis alternativa es "medias distintas")</t>
  </si>
  <si>
    <t>Función "PRUEBA.T" (significación=0,05; cuarto-parámetro=1 porque son medidas intra-sujetos o relacionadas; tercer-parámetro=2 porque es para 2 colas, es decir hipótesis alternativa es "medias distintas")</t>
  </si>
  <si>
    <t>Bernoulli</t>
  </si>
  <si>
    <t>X = variable aleatoria tiempo de tarea</t>
  </si>
  <si>
    <t>La probabilidad de que la media real de X pertenezca al intervalo [Inicio,Fin] es del 95%</t>
  </si>
  <si>
    <t>Media ejemplo</t>
  </si>
  <si>
    <t>Desviación ejemplo</t>
  </si>
  <si>
    <t>Medida (simulación de datos con distibución normal para una media y desviación de ejemplo)</t>
  </si>
  <si>
    <t>W=Ajuste de Wald</t>
  </si>
  <si>
    <t>FE=W</t>
  </si>
  <si>
    <t>Análisis de datos con un complemento de Excel</t>
  </si>
  <si>
    <t>Herramienta on-line ejemplo (intervalos de confianza y pruebas t intersujetos)</t>
  </si>
  <si>
    <t>http://www.evanmiller.org/ab-testing/t-test.html</t>
  </si>
  <si>
    <t>Herramienta on-line ejemplo (prueba chi-cuadrado éxito-fracaso para 2 grupos)</t>
  </si>
  <si>
    <t>Podríamos haber considerado como hipótesis alternativa, en lugar de la negación de la hipótesis nula, que "media1&gt;=media2" y entonces se consideraría una cola y el resultado de la prueba t habría sido la mitad</t>
  </si>
  <si>
    <t>&lt;&lt; Coincide con Excel en alguna de las opciones "d&lt;=0 o d&gt;=0"</t>
  </si>
  <si>
    <t>Si las variables aleatorias son independientes, entonces el coeficiente de correlación es 0, aunque el recíproco no es cierto</t>
  </si>
  <si>
    <t>Medida 1</t>
  </si>
  <si>
    <t>Medida 2</t>
  </si>
  <si>
    <t>Tamaño int. Confianza</t>
  </si>
  <si>
    <t>Media medida 1</t>
  </si>
  <si>
    <t>Desviación medida 2</t>
  </si>
  <si>
    <t>Media medida 2</t>
  </si>
  <si>
    <t>Desviación medida 1</t>
  </si>
  <si>
    <t>FE</t>
  </si>
  <si>
    <t>FE=Uso de función Excel INTERVALO.CONFIANZA.T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</si>
  <si>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</si>
  <si>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</si>
  <si>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</si>
  <si>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</si>
  <si>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</si>
  <si>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</si>
  <si>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</si>
  <si>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</si>
  <si>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</si>
  <si>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</si>
  <si>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</si>
  <si>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</si>
  <si>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</si>
  <si>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</si>
  <si>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confianza(95,0%)</t>
  </si>
  <si>
    <t xml:space="preserve">El promedio es otra variable aleatoria </t>
  </si>
  <si>
    <t>Copiar y pegar sobre sí mismo para crear simulaciones:</t>
  </si>
  <si>
    <t>http://www.evanmiller.org/ab-testing/chi-squared.html</t>
  </si>
  <si>
    <t xml:space="preserve"> El mismo valor en esta herramienta online:</t>
  </si>
  <si>
    <t>Caso de "Distribuc. X Normal":</t>
  </si>
  <si>
    <t>El cálculo del intervalo de confianza utiliza la función t-student con varios grados de libertad</t>
  </si>
  <si>
    <t>Los intervalos de confianza no son disjuntos (son [1,96;2,68] y [1,61;2,05] respectivamente, usando la función de Excel INTERVALO.CONFIANZA.T)</t>
  </si>
  <si>
    <t>Comprobación (el 95% de veces, la media real está dentro del intervalo de confianza)</t>
  </si>
  <si>
    <t>SIMULACIÓN DE UNA PRUEBA-T-INTERSUJETOS PARA DISTRUBUCIONES NORMALES CON LA MISMA VARIANZA</t>
  </si>
  <si>
    <t>Medida</t>
  </si>
  <si>
    <t>SIMULACIÓN DE DATOS CON DISTRIBUCIÓN NORMAL PARA UNA MEDIA Y DESVIACIÓN DE EJEMPLO</t>
  </si>
  <si>
    <t>Diferencia</t>
  </si>
  <si>
    <t>Condición: la diferencia tiene una distribución normal</t>
  </si>
  <si>
    <t>Hipótesis nula: la media de la diferencia es 0</t>
  </si>
  <si>
    <t>El intervalo de confianza de la diferencia [-99,15] no deja fuera el valor 0, usando la función de Excel INTERVALO.CONFIANZA-T</t>
  </si>
  <si>
    <t>60 partipantes en la realización de una tarea. 20 de cada grupo de experiencia. 10 de cada diseño.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</si>
</sst>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Protection="1">
      <protection locked="0"/>
    </xf>
    <xf numFmtId="0" fontId="3" fillId="0" borderId="0" xfId="0" applyFont="1"/>
    <xf numFmtId="0" fontId="0" fillId="0" borderId="1" xfId="0" applyBorder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2" xfId="0" applyFont="1" applyBorder="1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3" fillId="0" borderId="0" xfId="0" applyFont="1" applyAlignment="1">
      <alignment horizontal="center"/>
    </xf>
    <xf numFmtId="0" fontId="2" fillId="0" borderId="0" xfId="1" applyAlignment="1" applyProtection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Continuous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vanmiller.org/ab-testing/t-test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vanmiller.org/ab-testing/t-tes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anmiller.org/ab-testing/chi-squared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H48"/>
  <sheetViews>
    <sheetView workbookViewId="0">
      <selection activeCell="D5" sqref="D5"/>
    </sheetView>
  </sheetViews>
  <sheetFormatPr baseColWidth="10" defaultRowHeight="15" x14ac:dyDescent="0.25"/>
  <cols>
    <col min="2" max="2" width="21" bestFit="1" customWidth="1"/>
    <col min="3" max="3" width="23.85546875" customWidth="1"/>
    <col min="4" max="4" width="23.42578125" bestFit="1" customWidth="1"/>
    <col min="10" max="10" width="24.85546875" customWidth="1"/>
  </cols>
  <sheetData>
    <row r="1" spans="1:8" x14ac:dyDescent="0.25">
      <c r="A1" t="s">
        <v>12</v>
      </c>
      <c r="B1" t="s">
        <v>13</v>
      </c>
      <c r="C1" s="2"/>
      <c r="D1" s="2"/>
      <c r="H1" t="s">
        <v>84</v>
      </c>
    </row>
    <row r="2" spans="1:8" x14ac:dyDescent="0.25">
      <c r="A2">
        <v>1</v>
      </c>
      <c r="B2">
        <v>43</v>
      </c>
      <c r="C2" t="s">
        <v>0</v>
      </c>
      <c r="D2">
        <f>AVERAGE(B2:B31)</f>
        <v>54.4</v>
      </c>
      <c r="H2" t="s">
        <v>80</v>
      </c>
    </row>
    <row r="3" spans="1:8" x14ac:dyDescent="0.25">
      <c r="A3">
        <f>A2+1</f>
        <v>2</v>
      </c>
      <c r="B3">
        <v>53</v>
      </c>
      <c r="C3" t="s">
        <v>14</v>
      </c>
      <c r="D3">
        <f>STDEV(B2:B31)</f>
        <v>9.5812316536027975</v>
      </c>
      <c r="H3" t="s">
        <v>122</v>
      </c>
    </row>
    <row r="4" spans="1:8" x14ac:dyDescent="0.25">
      <c r="A4">
        <f t="shared" ref="A4:A31" si="0">A3+1</f>
        <v>3</v>
      </c>
      <c r="B4">
        <v>59</v>
      </c>
      <c r="C4" t="s">
        <v>15</v>
      </c>
      <c r="D4">
        <f>COUNT(B2:B31)</f>
        <v>5</v>
      </c>
    </row>
    <row r="5" spans="1:8" x14ac:dyDescent="0.25">
      <c r="A5">
        <f t="shared" si="0"/>
        <v>4</v>
      </c>
      <c r="B5">
        <v>68</v>
      </c>
      <c r="E5" s="2" t="s">
        <v>16</v>
      </c>
      <c r="F5" s="2" t="s">
        <v>17</v>
      </c>
    </row>
    <row r="6" spans="1:8" x14ac:dyDescent="0.25">
      <c r="A6">
        <f t="shared" si="0"/>
        <v>5</v>
      </c>
      <c r="B6">
        <v>49</v>
      </c>
      <c r="C6" t="s">
        <v>20</v>
      </c>
      <c r="D6">
        <f>_xlfn.CONFIDENCE.T(D7,D3,D4)</f>
        <v>11.896670402728912</v>
      </c>
      <c r="E6" s="2">
        <f>D2-D6</f>
        <v>42.50332959727109</v>
      </c>
      <c r="F6" s="2">
        <f>D2+D6</f>
        <v>66.296670402728907</v>
      </c>
      <c r="H6" s="2" t="s">
        <v>85</v>
      </c>
    </row>
    <row r="7" spans="1:8" x14ac:dyDescent="0.25">
      <c r="A7">
        <f t="shared" si="0"/>
        <v>6</v>
      </c>
      <c r="C7" t="s">
        <v>18</v>
      </c>
      <c r="D7" s="4">
        <v>0.05</v>
      </c>
    </row>
    <row r="8" spans="1:8" x14ac:dyDescent="0.25">
      <c r="A8">
        <f t="shared" si="0"/>
        <v>7</v>
      </c>
      <c r="C8" t="s">
        <v>19</v>
      </c>
      <c r="D8" s="4">
        <f>1-D7</f>
        <v>0.95</v>
      </c>
    </row>
    <row r="9" spans="1:8" x14ac:dyDescent="0.25">
      <c r="A9">
        <f t="shared" si="0"/>
        <v>8</v>
      </c>
    </row>
    <row r="10" spans="1:8" x14ac:dyDescent="0.25">
      <c r="A10">
        <f t="shared" si="0"/>
        <v>9</v>
      </c>
    </row>
    <row r="11" spans="1:8" x14ac:dyDescent="0.25">
      <c r="A11">
        <f t="shared" si="0"/>
        <v>10</v>
      </c>
    </row>
    <row r="12" spans="1:8" x14ac:dyDescent="0.25">
      <c r="A12">
        <f t="shared" si="0"/>
        <v>11</v>
      </c>
    </row>
    <row r="13" spans="1:8" x14ac:dyDescent="0.25">
      <c r="A13">
        <f t="shared" si="0"/>
        <v>12</v>
      </c>
      <c r="D13" s="18" t="s">
        <v>79</v>
      </c>
      <c r="E13" s="19"/>
      <c r="F13" s="20"/>
    </row>
    <row r="14" spans="1:8" x14ac:dyDescent="0.25">
      <c r="A14">
        <f t="shared" si="0"/>
        <v>13</v>
      </c>
      <c r="D14" s="12" t="s">
        <v>77</v>
      </c>
      <c r="E14" s="12" t="s">
        <v>73</v>
      </c>
      <c r="F14" s="12" t="s">
        <v>74</v>
      </c>
    </row>
    <row r="15" spans="1:8" x14ac:dyDescent="0.25">
      <c r="A15">
        <f t="shared" si="0"/>
        <v>14</v>
      </c>
      <c r="D15" s="11" t="s">
        <v>71</v>
      </c>
      <c r="E15" s="11" t="s">
        <v>105</v>
      </c>
      <c r="F15" s="11" t="s">
        <v>105</v>
      </c>
    </row>
    <row r="16" spans="1:8" x14ac:dyDescent="0.25">
      <c r="A16">
        <f t="shared" si="0"/>
        <v>15</v>
      </c>
      <c r="D16" s="11" t="s">
        <v>83</v>
      </c>
      <c r="E16" s="11" t="s">
        <v>75</v>
      </c>
      <c r="F16" s="11" t="s">
        <v>90</v>
      </c>
    </row>
    <row r="17" spans="1:6" x14ac:dyDescent="0.25">
      <c r="A17">
        <f t="shared" si="0"/>
        <v>16</v>
      </c>
      <c r="D17" s="11" t="s">
        <v>72</v>
      </c>
      <c r="E17" s="11" t="s">
        <v>78</v>
      </c>
      <c r="F17" s="11" t="s">
        <v>76</v>
      </c>
    </row>
    <row r="18" spans="1:6" x14ac:dyDescent="0.25">
      <c r="A18">
        <f t="shared" si="0"/>
        <v>17</v>
      </c>
    </row>
    <row r="19" spans="1:6" x14ac:dyDescent="0.25">
      <c r="A19">
        <f t="shared" si="0"/>
        <v>18</v>
      </c>
      <c r="D19" s="2" t="s">
        <v>106</v>
      </c>
    </row>
    <row r="20" spans="1:6" x14ac:dyDescent="0.25">
      <c r="A20">
        <f t="shared" si="0"/>
        <v>19</v>
      </c>
      <c r="D20" s="2" t="s">
        <v>89</v>
      </c>
    </row>
    <row r="21" spans="1:6" x14ac:dyDescent="0.25">
      <c r="A21">
        <f t="shared" si="0"/>
        <v>20</v>
      </c>
    </row>
    <row r="22" spans="1:6" x14ac:dyDescent="0.25">
      <c r="A22">
        <f t="shared" si="0"/>
        <v>21</v>
      </c>
      <c r="D22" s="2" t="s">
        <v>126</v>
      </c>
    </row>
    <row r="23" spans="1:6" x14ac:dyDescent="0.25">
      <c r="A23">
        <f t="shared" si="0"/>
        <v>22</v>
      </c>
      <c r="E23" s="2" t="s">
        <v>127</v>
      </c>
    </row>
    <row r="24" spans="1:6" x14ac:dyDescent="0.25">
      <c r="A24">
        <f t="shared" si="0"/>
        <v>23</v>
      </c>
      <c r="E24" s="2" t="s">
        <v>125</v>
      </c>
    </row>
    <row r="25" spans="1:6" x14ac:dyDescent="0.25">
      <c r="A25">
        <f t="shared" si="0"/>
        <v>24</v>
      </c>
      <c r="E25" s="14" t="s">
        <v>93</v>
      </c>
    </row>
    <row r="26" spans="1:6" x14ac:dyDescent="0.25">
      <c r="A26">
        <f t="shared" si="0"/>
        <v>25</v>
      </c>
    </row>
    <row r="27" spans="1:6" x14ac:dyDescent="0.25">
      <c r="A27">
        <f t="shared" si="0"/>
        <v>26</v>
      </c>
    </row>
    <row r="28" spans="1:6" x14ac:dyDescent="0.25">
      <c r="A28">
        <f t="shared" si="0"/>
        <v>27</v>
      </c>
    </row>
    <row r="29" spans="1:6" x14ac:dyDescent="0.25">
      <c r="A29">
        <f t="shared" si="0"/>
        <v>28</v>
      </c>
    </row>
    <row r="30" spans="1:6" ht="15.75" thickBot="1" x14ac:dyDescent="0.3">
      <c r="A30">
        <f t="shared" si="0"/>
        <v>29</v>
      </c>
      <c r="C30" s="2" t="s">
        <v>91</v>
      </c>
    </row>
    <row r="31" spans="1:6" x14ac:dyDescent="0.25">
      <c r="A31">
        <f t="shared" si="0"/>
        <v>30</v>
      </c>
      <c r="C31" s="16" t="s">
        <v>13</v>
      </c>
      <c r="D31" s="16"/>
    </row>
    <row r="33" spans="3:7" x14ac:dyDescent="0.25">
      <c r="C33" t="s">
        <v>0</v>
      </c>
      <c r="D33">
        <v>54.4</v>
      </c>
      <c r="G33" s="2"/>
    </row>
    <row r="34" spans="3:7" x14ac:dyDescent="0.25">
      <c r="C34" t="s">
        <v>107</v>
      </c>
      <c r="D34">
        <v>4.2848570571257145</v>
      </c>
      <c r="G34" s="2"/>
    </row>
    <row r="35" spans="3:7" x14ac:dyDescent="0.25">
      <c r="C35" t="s">
        <v>108</v>
      </c>
      <c r="D35">
        <v>53</v>
      </c>
    </row>
    <row r="36" spans="3:7" x14ac:dyDescent="0.25">
      <c r="C36" t="s">
        <v>109</v>
      </c>
      <c r="D36" t="e">
        <v>#N/A</v>
      </c>
    </row>
    <row r="37" spans="3:7" x14ac:dyDescent="0.25">
      <c r="C37" t="s">
        <v>110</v>
      </c>
      <c r="D37">
        <v>9.5812316536027975</v>
      </c>
    </row>
    <row r="38" spans="3:7" x14ac:dyDescent="0.25">
      <c r="C38" t="s">
        <v>111</v>
      </c>
      <c r="D38">
        <v>91.800000000000182</v>
      </c>
      <c r="G38" s="2"/>
    </row>
    <row r="39" spans="3:7" x14ac:dyDescent="0.25">
      <c r="C39" t="s">
        <v>112</v>
      </c>
      <c r="D39">
        <v>-0.22733421618466121</v>
      </c>
    </row>
    <row r="40" spans="3:7" x14ac:dyDescent="0.25">
      <c r="C40" t="s">
        <v>113</v>
      </c>
      <c r="D40">
        <v>0.46000426320452392</v>
      </c>
    </row>
    <row r="41" spans="3:7" x14ac:dyDescent="0.25">
      <c r="C41" t="s">
        <v>114</v>
      </c>
      <c r="D41">
        <v>25</v>
      </c>
    </row>
    <row r="42" spans="3:7" x14ac:dyDescent="0.25">
      <c r="C42" t="s">
        <v>115</v>
      </c>
      <c r="D42">
        <v>43</v>
      </c>
    </row>
    <row r="43" spans="3:7" x14ac:dyDescent="0.25">
      <c r="C43" t="s">
        <v>116</v>
      </c>
      <c r="D43">
        <v>68</v>
      </c>
    </row>
    <row r="44" spans="3:7" x14ac:dyDescent="0.25">
      <c r="C44" t="s">
        <v>117</v>
      </c>
      <c r="D44">
        <v>272</v>
      </c>
    </row>
    <row r="45" spans="3:7" x14ac:dyDescent="0.25">
      <c r="C45" t="s">
        <v>118</v>
      </c>
      <c r="D45">
        <v>5</v>
      </c>
    </row>
    <row r="46" spans="3:7" x14ac:dyDescent="0.25">
      <c r="C46" t="s">
        <v>119</v>
      </c>
      <c r="D46">
        <v>68</v>
      </c>
    </row>
    <row r="47" spans="3:7" x14ac:dyDescent="0.25">
      <c r="C47" t="s">
        <v>120</v>
      </c>
      <c r="D47">
        <v>43</v>
      </c>
    </row>
    <row r="48" spans="3:7" ht="15.75" thickBot="1" x14ac:dyDescent="0.3">
      <c r="C48" s="17" t="s">
        <v>121</v>
      </c>
      <c r="D48" s="17">
        <v>11.896670402069081</v>
      </c>
    </row>
  </sheetData>
  <mergeCells count="1">
    <mergeCell ref="D13:F13"/>
  </mergeCells>
  <hyperlinks>
    <hyperlink ref="E2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B21"/>
  <sheetViews>
    <sheetView workbookViewId="0">
      <selection activeCell="D10" sqref="D10"/>
    </sheetView>
  </sheetViews>
  <sheetFormatPr baseColWidth="10" defaultRowHeight="15" x14ac:dyDescent="0.25"/>
  <cols>
    <col min="1" max="1" width="50.85546875" customWidth="1"/>
  </cols>
  <sheetData>
    <row r="1" spans="1:2" x14ac:dyDescent="0.25">
      <c r="A1" t="s">
        <v>21</v>
      </c>
      <c r="B1" s="1"/>
    </row>
    <row r="2" spans="1:2" x14ac:dyDescent="0.25">
      <c r="B2" s="1"/>
    </row>
    <row r="5" spans="1:2" x14ac:dyDescent="0.25">
      <c r="A5" t="s">
        <v>10</v>
      </c>
      <c r="B5">
        <v>10</v>
      </c>
    </row>
    <row r="6" spans="1:2" x14ac:dyDescent="0.25">
      <c r="A6" t="s">
        <v>11</v>
      </c>
      <c r="B6">
        <v>8</v>
      </c>
    </row>
    <row r="8" spans="1:2" x14ac:dyDescent="0.25">
      <c r="A8" t="s">
        <v>1</v>
      </c>
      <c r="B8">
        <v>0.95</v>
      </c>
    </row>
    <row r="10" spans="1:2" x14ac:dyDescent="0.25">
      <c r="A10" t="s">
        <v>2</v>
      </c>
    </row>
    <row r="12" spans="1:2" x14ac:dyDescent="0.25">
      <c r="A12" t="s">
        <v>3</v>
      </c>
      <c r="B12">
        <f>NORMSINV(((1-B8)/2)+B8)</f>
        <v>1.9599639845400536</v>
      </c>
    </row>
    <row r="14" spans="1:2" x14ac:dyDescent="0.25">
      <c r="A14" t="s">
        <v>4</v>
      </c>
      <c r="B14">
        <f>B6/B5</f>
        <v>0.8</v>
      </c>
    </row>
    <row r="15" spans="1:2" x14ac:dyDescent="0.25">
      <c r="A15" t="s">
        <v>5</v>
      </c>
      <c r="B15">
        <f>(B5*B14+B12^2/2)/(B5+B12^2)</f>
        <v>0.71674016004113317</v>
      </c>
    </row>
    <row r="16" spans="1:2" x14ac:dyDescent="0.25">
      <c r="A16" t="s">
        <v>6</v>
      </c>
      <c r="B16">
        <f>B5+B12^2</f>
        <v>13.841458820694124</v>
      </c>
    </row>
    <row r="18" spans="1:2" x14ac:dyDescent="0.25">
      <c r="A18" t="s">
        <v>7</v>
      </c>
      <c r="B18">
        <f>B12*SQRT(B15*(1-B15)/B16)</f>
        <v>0.23737256947498259</v>
      </c>
    </row>
    <row r="20" spans="1:2" x14ac:dyDescent="0.25">
      <c r="A20" t="s">
        <v>8</v>
      </c>
      <c r="B20">
        <f>B15-B18</f>
        <v>0.47936759056615058</v>
      </c>
    </row>
    <row r="21" spans="1:2" x14ac:dyDescent="0.25">
      <c r="A21" t="s">
        <v>9</v>
      </c>
      <c r="B21">
        <f>B15+B18</f>
        <v>0.95411272951611581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4" workbookViewId="0">
      <selection activeCell="E4" sqref="E4"/>
    </sheetView>
  </sheetViews>
  <sheetFormatPr baseColWidth="10" defaultRowHeight="15" x14ac:dyDescent="0.25"/>
  <cols>
    <col min="1" max="1" width="15.140625" bestFit="1" customWidth="1"/>
    <col min="2" max="2" width="19.28515625" bestFit="1" customWidth="1"/>
    <col min="4" max="4" width="26.140625" customWidth="1"/>
  </cols>
  <sheetData>
    <row r="1" spans="1:8" x14ac:dyDescent="0.25">
      <c r="A1" t="s">
        <v>41</v>
      </c>
      <c r="B1" t="s">
        <v>42</v>
      </c>
      <c r="E1" t="s">
        <v>22</v>
      </c>
      <c r="F1" t="s">
        <v>23</v>
      </c>
    </row>
    <row r="2" spans="1:8" x14ac:dyDescent="0.25">
      <c r="A2" s="5">
        <v>1.0416666666666701</v>
      </c>
      <c r="B2" s="5">
        <v>1.1583333333333301</v>
      </c>
      <c r="D2" t="s">
        <v>24</v>
      </c>
      <c r="E2" s="6">
        <f>AVERAGE(A2:A73)</f>
        <v>2.3249465811965817</v>
      </c>
      <c r="F2" s="6">
        <f>AVERAGE(B2:B73)</f>
        <v>1.8322222222222218</v>
      </c>
      <c r="G2" t="s">
        <v>45</v>
      </c>
    </row>
    <row r="3" spans="1:8" x14ac:dyDescent="0.25">
      <c r="A3" s="5">
        <v>2.7666666666666702</v>
      </c>
      <c r="B3" s="5">
        <v>1.2333333333333301</v>
      </c>
      <c r="G3" t="s">
        <v>26</v>
      </c>
    </row>
    <row r="4" spans="1:8" x14ac:dyDescent="0.25">
      <c r="A4" s="5">
        <v>0.66666666666666696</v>
      </c>
      <c r="B4" s="5">
        <v>2.1749999999999998</v>
      </c>
      <c r="D4" t="s">
        <v>25</v>
      </c>
      <c r="E4">
        <f>TTEST(A2:A73,B2:B73,2,2)</f>
        <v>1.8132976392115294E-2</v>
      </c>
      <c r="G4" t="s">
        <v>81</v>
      </c>
    </row>
    <row r="5" spans="1:8" x14ac:dyDescent="0.25">
      <c r="A5" s="5">
        <v>1.88333333333333</v>
      </c>
      <c r="B5" s="5">
        <v>1.51111111111111</v>
      </c>
      <c r="D5" t="s">
        <v>18</v>
      </c>
      <c r="E5" s="4">
        <v>0.05</v>
      </c>
      <c r="G5" s="2" t="str">
        <f>IF(E4&lt;E5,"Rechazamos hipótesis nula (HA HABIDO SUERTE)","No podemos rechazar hipótesis nula")</f>
        <v>Rechazamos hipótesis nula (HA HABIDO SUERTE)</v>
      </c>
    </row>
    <row r="6" spans="1:8" x14ac:dyDescent="0.25">
      <c r="A6" s="5">
        <v>2.7958333333333298</v>
      </c>
      <c r="B6" s="5">
        <v>1.45</v>
      </c>
      <c r="D6" t="s">
        <v>19</v>
      </c>
      <c r="E6" s="4">
        <f>1-E5</f>
        <v>0.95</v>
      </c>
    </row>
    <row r="7" spans="1:8" x14ac:dyDescent="0.25">
      <c r="A7" s="5">
        <v>5.12083333333333</v>
      </c>
      <c r="B7" s="5">
        <v>1</v>
      </c>
      <c r="G7" t="s">
        <v>95</v>
      </c>
    </row>
    <row r="8" spans="1:8" x14ac:dyDescent="0.25">
      <c r="A8" s="5">
        <v>1.8583333333333301</v>
      </c>
      <c r="B8" s="5">
        <v>1.8611111111111101</v>
      </c>
      <c r="G8" t="s">
        <v>128</v>
      </c>
    </row>
    <row r="9" spans="1:8" x14ac:dyDescent="0.25">
      <c r="A9" s="5">
        <v>6.74444444444444</v>
      </c>
      <c r="B9" s="5">
        <v>2.2277777777777801</v>
      </c>
    </row>
    <row r="10" spans="1:8" x14ac:dyDescent="0.25">
      <c r="A10" s="5">
        <v>1.7</v>
      </c>
      <c r="B10" s="5">
        <v>1.0625</v>
      </c>
    </row>
    <row r="11" spans="1:8" x14ac:dyDescent="0.25">
      <c r="A11" s="5">
        <v>2.31111111111111</v>
      </c>
      <c r="B11" s="5">
        <v>0.83333333333333304</v>
      </c>
    </row>
    <row r="12" spans="1:8" ht="15.75" thickBot="1" x14ac:dyDescent="0.3">
      <c r="A12" s="5">
        <v>2.0708333333333302</v>
      </c>
      <c r="B12" s="5">
        <v>0.62916666666666698</v>
      </c>
      <c r="D12" s="2" t="s">
        <v>91</v>
      </c>
    </row>
    <row r="13" spans="1:8" x14ac:dyDescent="0.25">
      <c r="A13" s="5">
        <v>2.3125</v>
      </c>
      <c r="B13" s="5">
        <v>1.1625000000000001</v>
      </c>
      <c r="D13" s="7"/>
      <c r="E13" s="7" t="s">
        <v>39</v>
      </c>
      <c r="F13" s="7" t="s">
        <v>40</v>
      </c>
      <c r="H13" s="6"/>
    </row>
    <row r="14" spans="1:8" x14ac:dyDescent="0.25">
      <c r="A14" s="5">
        <v>3.75555555555556</v>
      </c>
      <c r="B14" s="5">
        <v>2.4833333333333298</v>
      </c>
      <c r="D14" t="s">
        <v>0</v>
      </c>
      <c r="E14">
        <v>2.3249465811965817</v>
      </c>
      <c r="F14">
        <v>1.8322222222222218</v>
      </c>
    </row>
    <row r="15" spans="1:8" x14ac:dyDescent="0.25">
      <c r="A15" s="5">
        <v>0.57083333333333297</v>
      </c>
      <c r="B15" s="5">
        <v>1.86666666666667</v>
      </c>
      <c r="D15" t="s">
        <v>27</v>
      </c>
      <c r="E15">
        <v>1.700570682154626</v>
      </c>
      <c r="F15">
        <v>0.72137337832182347</v>
      </c>
    </row>
    <row r="16" spans="1:8" x14ac:dyDescent="0.25">
      <c r="A16" s="5">
        <v>2.6</v>
      </c>
      <c r="B16" s="5">
        <v>1.06666666666667</v>
      </c>
      <c r="D16" t="s">
        <v>28</v>
      </c>
      <c r="E16">
        <v>52</v>
      </c>
      <c r="F16">
        <v>60</v>
      </c>
    </row>
    <row r="17" spans="1:8" x14ac:dyDescent="0.25">
      <c r="A17" s="5">
        <v>2.6166666666666698</v>
      </c>
      <c r="B17" s="5">
        <v>1.0166666666666699</v>
      </c>
      <c r="D17" t="s">
        <v>29</v>
      </c>
      <c r="E17">
        <v>1.1753648555533955</v>
      </c>
    </row>
    <row r="18" spans="1:8" x14ac:dyDescent="0.25">
      <c r="A18" s="5">
        <v>1.6666666666666701</v>
      </c>
      <c r="B18" s="5">
        <v>1.43333333333333</v>
      </c>
      <c r="D18" t="s">
        <v>30</v>
      </c>
      <c r="E18">
        <v>0</v>
      </c>
    </row>
    <row r="19" spans="1:8" x14ac:dyDescent="0.25">
      <c r="A19" s="5">
        <v>1.49583333333333</v>
      </c>
      <c r="B19" s="5">
        <v>1.8444444444444399</v>
      </c>
      <c r="D19" t="s">
        <v>31</v>
      </c>
      <c r="E19">
        <v>110</v>
      </c>
    </row>
    <row r="20" spans="1:8" x14ac:dyDescent="0.25">
      <c r="A20" s="5">
        <v>3.4777777777777801</v>
      </c>
      <c r="B20" s="5">
        <v>2.125</v>
      </c>
      <c r="D20" t="s">
        <v>32</v>
      </c>
      <c r="E20">
        <v>2.3987554167412068</v>
      </c>
    </row>
    <row r="21" spans="1:8" x14ac:dyDescent="0.25">
      <c r="A21" s="5">
        <v>1.7666666666666699</v>
      </c>
      <c r="B21" s="5">
        <v>2.12083333333333</v>
      </c>
      <c r="D21" t="s">
        <v>33</v>
      </c>
      <c r="E21">
        <v>9.0664873475651501E-3</v>
      </c>
    </row>
    <row r="22" spans="1:8" x14ac:dyDescent="0.25">
      <c r="A22" s="5">
        <v>1.94583333333333</v>
      </c>
      <c r="B22" s="5">
        <v>1.4</v>
      </c>
      <c r="D22" t="s">
        <v>34</v>
      </c>
      <c r="E22">
        <v>1.658824187904071</v>
      </c>
    </row>
    <row r="23" spans="1:8" x14ac:dyDescent="0.25">
      <c r="A23" s="5">
        <v>2.2208333333333301</v>
      </c>
      <c r="B23" s="5">
        <v>1.9083333333333301</v>
      </c>
      <c r="D23" s="2" t="s">
        <v>35</v>
      </c>
      <c r="E23" s="2">
        <v>1.81329746951303E-2</v>
      </c>
      <c r="F23" s="2"/>
      <c r="G23" s="2"/>
      <c r="H23" s="2" t="s">
        <v>70</v>
      </c>
    </row>
    <row r="24" spans="1:8" ht="15.75" thickBot="1" x14ac:dyDescent="0.3">
      <c r="A24" s="5">
        <v>2.8125</v>
      </c>
      <c r="B24" s="5">
        <v>1.5208333333333299</v>
      </c>
      <c r="D24" s="3" t="s">
        <v>36</v>
      </c>
      <c r="E24" s="3">
        <v>1.9817652213721746</v>
      </c>
      <c r="F24" s="3"/>
    </row>
    <row r="25" spans="1:8" x14ac:dyDescent="0.25">
      <c r="A25" s="5">
        <v>2.5249999999999999</v>
      </c>
      <c r="B25" s="5">
        <v>1.0375000000000001</v>
      </c>
    </row>
    <row r="26" spans="1:8" x14ac:dyDescent="0.25">
      <c r="A26" s="5">
        <v>1.7041666666666699</v>
      </c>
      <c r="B26" s="5">
        <v>1.2166666666666699</v>
      </c>
    </row>
    <row r="27" spans="1:8" x14ac:dyDescent="0.25">
      <c r="A27" s="5">
        <v>1.56666666666667</v>
      </c>
      <c r="B27" s="5">
        <v>2.4125000000000001</v>
      </c>
    </row>
    <row r="28" spans="1:8" x14ac:dyDescent="0.25">
      <c r="A28" s="5">
        <v>1.8125</v>
      </c>
      <c r="B28" s="5">
        <v>1.73888888888889</v>
      </c>
      <c r="D28" s="2" t="s">
        <v>92</v>
      </c>
    </row>
    <row r="29" spans="1:8" x14ac:dyDescent="0.25">
      <c r="A29" s="5">
        <v>1.61666666666667</v>
      </c>
      <c r="B29" s="5">
        <v>2.2944444444444398</v>
      </c>
      <c r="D29" s="14" t="s">
        <v>93</v>
      </c>
      <c r="G29" t="s">
        <v>96</v>
      </c>
    </row>
    <row r="30" spans="1:8" x14ac:dyDescent="0.25">
      <c r="A30" s="5">
        <v>1.2916666666666701</v>
      </c>
      <c r="B30" s="5">
        <v>1.92916666666667</v>
      </c>
    </row>
    <row r="31" spans="1:8" x14ac:dyDescent="0.25">
      <c r="A31" s="5">
        <v>1.3541666666666701</v>
      </c>
      <c r="B31" s="5">
        <v>2.6666666666666701</v>
      </c>
    </row>
    <row r="32" spans="1:8" x14ac:dyDescent="0.25">
      <c r="A32" s="5">
        <v>3.8833333333333302</v>
      </c>
      <c r="B32" s="5">
        <v>1.61666666666667</v>
      </c>
    </row>
    <row r="33" spans="1:2" x14ac:dyDescent="0.25">
      <c r="A33" s="5">
        <v>2.1333333333333302</v>
      </c>
      <c r="B33" s="5">
        <v>2.0125000000000002</v>
      </c>
    </row>
    <row r="34" spans="1:2" x14ac:dyDescent="0.25">
      <c r="A34" s="5">
        <v>2.85</v>
      </c>
      <c r="B34" s="5">
        <v>2.12916666666667</v>
      </c>
    </row>
    <row r="35" spans="1:2" x14ac:dyDescent="0.25">
      <c r="A35" s="5">
        <v>1.625</v>
      </c>
      <c r="B35" s="5">
        <v>1.075</v>
      </c>
    </row>
    <row r="36" spans="1:2" x14ac:dyDescent="0.25">
      <c r="A36" s="5">
        <v>1.1555555555555601</v>
      </c>
      <c r="B36" s="5">
        <v>1.3</v>
      </c>
    </row>
    <row r="37" spans="1:2" x14ac:dyDescent="0.25">
      <c r="A37" s="5">
        <v>0.87916666666666698</v>
      </c>
      <c r="B37" s="5">
        <v>1.4875</v>
      </c>
    </row>
    <row r="38" spans="1:2" x14ac:dyDescent="0.25">
      <c r="A38" s="5">
        <v>1.94166666666667</v>
      </c>
      <c r="B38" s="5">
        <v>2.5833333333333299</v>
      </c>
    </row>
    <row r="39" spans="1:2" x14ac:dyDescent="0.25">
      <c r="A39" s="5">
        <v>2.9791666666666701</v>
      </c>
      <c r="B39" s="5">
        <v>1.7958333333333301</v>
      </c>
    </row>
    <row r="40" spans="1:2" x14ac:dyDescent="0.25">
      <c r="A40" s="5">
        <v>2.24444444444444</v>
      </c>
      <c r="B40" s="5">
        <v>1.1416666666666699</v>
      </c>
    </row>
    <row r="41" spans="1:2" x14ac:dyDescent="0.25">
      <c r="A41" s="5">
        <v>3.0388888888888901</v>
      </c>
      <c r="B41" s="5">
        <v>0.78749999999999998</v>
      </c>
    </row>
    <row r="42" spans="1:2" x14ac:dyDescent="0.25">
      <c r="A42" s="5">
        <v>7.4749999999999996</v>
      </c>
      <c r="B42" s="5">
        <v>1.8958333333333299</v>
      </c>
    </row>
    <row r="43" spans="1:2" x14ac:dyDescent="0.25">
      <c r="A43" s="5">
        <v>2.8666666666666698</v>
      </c>
      <c r="B43" s="5">
        <v>1.86666666666667</v>
      </c>
    </row>
    <row r="44" spans="1:2" x14ac:dyDescent="0.25">
      <c r="A44" s="5">
        <v>1.75416666666667</v>
      </c>
      <c r="B44" s="5">
        <v>2.3374999999999999</v>
      </c>
    </row>
    <row r="45" spans="1:2" x14ac:dyDescent="0.25">
      <c r="A45" s="5">
        <v>1.5416666666666701</v>
      </c>
      <c r="B45" s="5">
        <v>1.5791666666666699</v>
      </c>
    </row>
    <row r="46" spans="1:2" x14ac:dyDescent="0.25">
      <c r="A46" s="5">
        <v>2.24444444444444</v>
      </c>
      <c r="B46" s="5">
        <v>0.96111111111111103</v>
      </c>
    </row>
    <row r="47" spans="1:2" x14ac:dyDescent="0.25">
      <c r="A47" s="5">
        <v>2.4722222222222201</v>
      </c>
      <c r="B47" s="5">
        <v>0.52916666666666701</v>
      </c>
    </row>
    <row r="48" spans="1:2" x14ac:dyDescent="0.25">
      <c r="A48" s="5">
        <v>2.62777777777778</v>
      </c>
      <c r="B48" s="5">
        <v>1.2083333333333299</v>
      </c>
    </row>
    <row r="49" spans="1:2" x14ac:dyDescent="0.25">
      <c r="A49" s="5">
        <v>1.11666666666667</v>
      </c>
      <c r="B49" s="5">
        <v>1.7166666666666699</v>
      </c>
    </row>
    <row r="50" spans="1:2" x14ac:dyDescent="0.25">
      <c r="A50" s="5">
        <v>3.6458333333333299</v>
      </c>
      <c r="B50" s="5">
        <v>1.45</v>
      </c>
    </row>
    <row r="51" spans="1:2" x14ac:dyDescent="0.25">
      <c r="A51" s="5">
        <v>1.9166666666666701</v>
      </c>
      <c r="B51" s="5">
        <v>1.50833333333333</v>
      </c>
    </row>
    <row r="52" spans="1:2" x14ac:dyDescent="0.25">
      <c r="A52" s="5">
        <v>1.25</v>
      </c>
      <c r="B52" s="5">
        <v>2.4083333333333301</v>
      </c>
    </row>
    <row r="53" spans="1:2" x14ac:dyDescent="0.25">
      <c r="A53" s="5">
        <v>1.18333333333333</v>
      </c>
      <c r="B53" s="5">
        <v>0.4</v>
      </c>
    </row>
    <row r="54" spans="1:2" x14ac:dyDescent="0.25">
      <c r="B54" s="5">
        <v>2.75</v>
      </c>
    </row>
    <row r="55" spans="1:2" x14ac:dyDescent="0.25">
      <c r="B55" s="5">
        <v>2.9874999999999998</v>
      </c>
    </row>
    <row r="56" spans="1:2" x14ac:dyDescent="0.25">
      <c r="B56" s="5">
        <v>3.0458333333333298</v>
      </c>
    </row>
    <row r="57" spans="1:2" x14ac:dyDescent="0.25">
      <c r="B57" s="5">
        <v>3.2916666666666701</v>
      </c>
    </row>
    <row r="58" spans="1:2" x14ac:dyDescent="0.25">
      <c r="B58" s="5">
        <v>3.62083333333333</v>
      </c>
    </row>
    <row r="59" spans="1:2" x14ac:dyDescent="0.25">
      <c r="B59" s="5">
        <v>3.8833333333333302</v>
      </c>
    </row>
    <row r="60" spans="1:2" x14ac:dyDescent="0.25">
      <c r="B60" s="5">
        <v>4.0166666666666702</v>
      </c>
    </row>
    <row r="61" spans="1:2" x14ac:dyDescent="0.25">
      <c r="B61" s="5">
        <v>4.1611111111111097</v>
      </c>
    </row>
  </sheetData>
  <hyperlinks>
    <hyperlink ref="D29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workbookViewId="0"/>
  </sheetViews>
  <sheetFormatPr baseColWidth="10" defaultRowHeight="15" x14ac:dyDescent="0.25"/>
  <cols>
    <col min="2" max="2" width="15.140625" bestFit="1" customWidth="1"/>
    <col min="3" max="3" width="19.28515625" bestFit="1" customWidth="1"/>
    <col min="5" max="5" width="16.140625" customWidth="1"/>
    <col min="7" max="8" width="15" customWidth="1"/>
  </cols>
  <sheetData>
    <row r="1" spans="1:9" x14ac:dyDescent="0.25">
      <c r="A1" t="s">
        <v>12</v>
      </c>
      <c r="B1" t="s">
        <v>44</v>
      </c>
      <c r="C1" t="s">
        <v>43</v>
      </c>
      <c r="D1" t="s">
        <v>133</v>
      </c>
      <c r="F1" t="s">
        <v>44</v>
      </c>
      <c r="G1" t="s">
        <v>43</v>
      </c>
      <c r="H1" t="s">
        <v>133</v>
      </c>
    </row>
    <row r="2" spans="1:9" x14ac:dyDescent="0.25">
      <c r="A2">
        <v>1</v>
      </c>
      <c r="B2" s="8">
        <v>135.16666666666666</v>
      </c>
      <c r="C2" s="8">
        <v>129.5</v>
      </c>
      <c r="D2" s="8">
        <f>B2-C2</f>
        <v>5.6666666666666572</v>
      </c>
      <c r="E2" t="s">
        <v>24</v>
      </c>
      <c r="F2" s="8">
        <f>AVERAGE(B2:B52)</f>
        <v>105.85</v>
      </c>
      <c r="G2" s="8">
        <f>AVERAGE(C2:C52)</f>
        <v>147.43333333333334</v>
      </c>
      <c r="H2" s="8">
        <f>AVERAGE(D2:D52)</f>
        <v>-41.583333333333329</v>
      </c>
      <c r="I2" t="s">
        <v>134</v>
      </c>
    </row>
    <row r="3" spans="1:9" x14ac:dyDescent="0.25">
      <c r="A3">
        <f>A2+1</f>
        <v>2</v>
      </c>
      <c r="B3" s="8">
        <v>83.166666666666671</v>
      </c>
      <c r="C3" s="8">
        <v>125.16666666666667</v>
      </c>
      <c r="D3" s="8">
        <f t="shared" ref="D3:D6" si="0">B3-C3</f>
        <v>-42</v>
      </c>
      <c r="I3" t="s">
        <v>135</v>
      </c>
    </row>
    <row r="4" spans="1:9" x14ac:dyDescent="0.25">
      <c r="A4">
        <f t="shared" ref="A4:A52" si="1">A3+1</f>
        <v>3</v>
      </c>
      <c r="B4" s="8">
        <v>80.666666666666671</v>
      </c>
      <c r="C4" s="8">
        <v>198.83333333333334</v>
      </c>
      <c r="D4" s="8">
        <f t="shared" si="0"/>
        <v>-118.16666666666667</v>
      </c>
    </row>
    <row r="5" spans="1:9" x14ac:dyDescent="0.25">
      <c r="A5">
        <f t="shared" si="1"/>
        <v>4</v>
      </c>
      <c r="B5" s="8">
        <v>107.25</v>
      </c>
      <c r="C5" s="8">
        <v>130.66666666666666</v>
      </c>
      <c r="D5" s="8">
        <f t="shared" si="0"/>
        <v>-23.416666666666657</v>
      </c>
      <c r="E5" t="s">
        <v>25</v>
      </c>
      <c r="F5">
        <f>TTEST(B2:B73,C2:C73,2,1)</f>
        <v>0.11482801792226646</v>
      </c>
      <c r="I5" t="s">
        <v>82</v>
      </c>
    </row>
    <row r="6" spans="1:9" x14ac:dyDescent="0.25">
      <c r="A6">
        <f t="shared" si="1"/>
        <v>5</v>
      </c>
      <c r="B6" s="8">
        <v>123</v>
      </c>
      <c r="C6" s="8">
        <v>153</v>
      </c>
      <c r="D6" s="8">
        <f t="shared" si="0"/>
        <v>-30</v>
      </c>
      <c r="E6" t="s">
        <v>18</v>
      </c>
      <c r="F6" s="4">
        <v>0.05</v>
      </c>
      <c r="I6" s="2" t="str">
        <f>IF(F5&lt;F6,"Rechazamos hipótesis nula (HA HABIDO SUERTE)","No podemos rechazar hipótesis nula")</f>
        <v>No podemos rechazar hipótesis nula</v>
      </c>
    </row>
    <row r="7" spans="1:9" x14ac:dyDescent="0.25">
      <c r="A7">
        <f t="shared" si="1"/>
        <v>6</v>
      </c>
      <c r="B7" s="5"/>
      <c r="C7" s="5"/>
      <c r="E7" t="s">
        <v>19</v>
      </c>
      <c r="F7" s="4">
        <f>1-F6</f>
        <v>0.95</v>
      </c>
    </row>
    <row r="8" spans="1:9" x14ac:dyDescent="0.25">
      <c r="A8">
        <f t="shared" si="1"/>
        <v>7</v>
      </c>
      <c r="B8" s="5"/>
      <c r="C8" s="5"/>
      <c r="I8" t="s">
        <v>136</v>
      </c>
    </row>
    <row r="9" spans="1:9" x14ac:dyDescent="0.25">
      <c r="A9">
        <f t="shared" si="1"/>
        <v>8</v>
      </c>
      <c r="B9" s="5"/>
      <c r="C9" s="5"/>
    </row>
    <row r="10" spans="1:9" x14ac:dyDescent="0.25">
      <c r="A10">
        <f t="shared" si="1"/>
        <v>9</v>
      </c>
      <c r="B10" s="5"/>
      <c r="C10" s="5"/>
    </row>
    <row r="11" spans="1:9" x14ac:dyDescent="0.25">
      <c r="A11">
        <f t="shared" si="1"/>
        <v>10</v>
      </c>
      <c r="B11" s="5"/>
      <c r="C11" s="5"/>
    </row>
    <row r="12" spans="1:9" x14ac:dyDescent="0.25">
      <c r="A12">
        <f t="shared" si="1"/>
        <v>11</v>
      </c>
      <c r="B12" s="5"/>
      <c r="C12" s="5"/>
    </row>
    <row r="13" spans="1:9" x14ac:dyDescent="0.25">
      <c r="A13">
        <f t="shared" si="1"/>
        <v>12</v>
      </c>
      <c r="B13" s="5"/>
      <c r="C13" s="5"/>
    </row>
    <row r="14" spans="1:9" x14ac:dyDescent="0.25">
      <c r="A14">
        <f t="shared" si="1"/>
        <v>13</v>
      </c>
      <c r="B14" s="5"/>
      <c r="C14" s="5"/>
    </row>
    <row r="15" spans="1:9" x14ac:dyDescent="0.25">
      <c r="A15">
        <f t="shared" si="1"/>
        <v>14</v>
      </c>
      <c r="B15" s="5"/>
      <c r="C15" s="5"/>
    </row>
    <row r="16" spans="1:9" x14ac:dyDescent="0.25">
      <c r="A16">
        <f t="shared" si="1"/>
        <v>15</v>
      </c>
      <c r="B16" s="5"/>
      <c r="C16" s="5"/>
    </row>
    <row r="17" spans="1:3" x14ac:dyDescent="0.25">
      <c r="A17">
        <f t="shared" si="1"/>
        <v>16</v>
      </c>
      <c r="B17" s="5"/>
      <c r="C17" s="5"/>
    </row>
    <row r="18" spans="1:3" x14ac:dyDescent="0.25">
      <c r="A18">
        <f t="shared" si="1"/>
        <v>17</v>
      </c>
      <c r="B18" s="5"/>
      <c r="C18" s="5"/>
    </row>
    <row r="19" spans="1:3" x14ac:dyDescent="0.25">
      <c r="A19">
        <f t="shared" si="1"/>
        <v>18</v>
      </c>
      <c r="B19" s="5"/>
      <c r="C19" s="5"/>
    </row>
    <row r="20" spans="1:3" x14ac:dyDescent="0.25">
      <c r="A20">
        <f t="shared" si="1"/>
        <v>19</v>
      </c>
      <c r="B20" s="5"/>
      <c r="C20" s="5"/>
    </row>
    <row r="21" spans="1:3" x14ac:dyDescent="0.25">
      <c r="A21">
        <f t="shared" si="1"/>
        <v>20</v>
      </c>
      <c r="B21" s="5"/>
      <c r="C21" s="5"/>
    </row>
    <row r="22" spans="1:3" x14ac:dyDescent="0.25">
      <c r="A22">
        <f t="shared" si="1"/>
        <v>21</v>
      </c>
      <c r="B22" s="5"/>
      <c r="C22" s="5"/>
    </row>
    <row r="23" spans="1:3" x14ac:dyDescent="0.25">
      <c r="A23">
        <f t="shared" si="1"/>
        <v>22</v>
      </c>
      <c r="B23" s="5"/>
      <c r="C23" s="5"/>
    </row>
    <row r="24" spans="1:3" x14ac:dyDescent="0.25">
      <c r="A24">
        <f t="shared" si="1"/>
        <v>23</v>
      </c>
      <c r="B24" s="5"/>
      <c r="C24" s="5"/>
    </row>
    <row r="25" spans="1:3" x14ac:dyDescent="0.25">
      <c r="A25">
        <f t="shared" si="1"/>
        <v>24</v>
      </c>
      <c r="B25" s="5"/>
      <c r="C25" s="5"/>
    </row>
    <row r="26" spans="1:3" x14ac:dyDescent="0.25">
      <c r="A26">
        <f t="shared" si="1"/>
        <v>25</v>
      </c>
      <c r="B26" s="5"/>
      <c r="C26" s="5"/>
    </row>
    <row r="27" spans="1:3" x14ac:dyDescent="0.25">
      <c r="A27">
        <f t="shared" si="1"/>
        <v>26</v>
      </c>
      <c r="B27" s="5"/>
      <c r="C27" s="5"/>
    </row>
    <row r="28" spans="1:3" x14ac:dyDescent="0.25">
      <c r="A28">
        <f t="shared" si="1"/>
        <v>27</v>
      </c>
      <c r="B28" s="5"/>
      <c r="C28" s="5"/>
    </row>
    <row r="29" spans="1:3" x14ac:dyDescent="0.25">
      <c r="A29">
        <f t="shared" si="1"/>
        <v>28</v>
      </c>
      <c r="B29" s="5"/>
      <c r="C29" s="5"/>
    </row>
    <row r="30" spans="1:3" x14ac:dyDescent="0.25">
      <c r="A30">
        <f t="shared" si="1"/>
        <v>29</v>
      </c>
      <c r="B30" s="5"/>
      <c r="C30" s="5"/>
    </row>
    <row r="31" spans="1:3" x14ac:dyDescent="0.25">
      <c r="A31">
        <f t="shared" si="1"/>
        <v>30</v>
      </c>
      <c r="B31" s="5"/>
      <c r="C31" s="5"/>
    </row>
    <row r="32" spans="1:3" x14ac:dyDescent="0.25">
      <c r="A32">
        <f t="shared" si="1"/>
        <v>31</v>
      </c>
      <c r="B32" s="5"/>
      <c r="C32" s="5"/>
    </row>
    <row r="33" spans="1:3" x14ac:dyDescent="0.25">
      <c r="A33">
        <f t="shared" si="1"/>
        <v>32</v>
      </c>
      <c r="B33" s="5"/>
      <c r="C33" s="5"/>
    </row>
    <row r="34" spans="1:3" x14ac:dyDescent="0.25">
      <c r="A34">
        <f t="shared" si="1"/>
        <v>33</v>
      </c>
      <c r="B34" s="5"/>
      <c r="C34" s="5"/>
    </row>
    <row r="35" spans="1:3" x14ac:dyDescent="0.25">
      <c r="A35">
        <f t="shared" si="1"/>
        <v>34</v>
      </c>
      <c r="B35" s="5"/>
      <c r="C35" s="5"/>
    </row>
    <row r="36" spans="1:3" x14ac:dyDescent="0.25">
      <c r="A36">
        <f t="shared" si="1"/>
        <v>35</v>
      </c>
      <c r="B36" s="5"/>
      <c r="C36" s="5"/>
    </row>
    <row r="37" spans="1:3" x14ac:dyDescent="0.25">
      <c r="A37">
        <f t="shared" si="1"/>
        <v>36</v>
      </c>
      <c r="B37" s="5"/>
      <c r="C37" s="5"/>
    </row>
    <row r="38" spans="1:3" x14ac:dyDescent="0.25">
      <c r="A38">
        <f t="shared" si="1"/>
        <v>37</v>
      </c>
      <c r="B38" s="5"/>
      <c r="C38" s="5"/>
    </row>
    <row r="39" spans="1:3" x14ac:dyDescent="0.25">
      <c r="A39">
        <f t="shared" si="1"/>
        <v>38</v>
      </c>
      <c r="B39" s="5"/>
      <c r="C39" s="5"/>
    </row>
    <row r="40" spans="1:3" x14ac:dyDescent="0.25">
      <c r="A40">
        <f t="shared" si="1"/>
        <v>39</v>
      </c>
      <c r="B40" s="5"/>
      <c r="C40" s="5"/>
    </row>
    <row r="41" spans="1:3" x14ac:dyDescent="0.25">
      <c r="A41">
        <f t="shared" si="1"/>
        <v>40</v>
      </c>
      <c r="B41" s="5"/>
      <c r="C41" s="5"/>
    </row>
    <row r="42" spans="1:3" x14ac:dyDescent="0.25">
      <c r="A42">
        <f t="shared" si="1"/>
        <v>41</v>
      </c>
      <c r="B42" s="5"/>
      <c r="C42" s="5"/>
    </row>
    <row r="43" spans="1:3" x14ac:dyDescent="0.25">
      <c r="A43">
        <f t="shared" si="1"/>
        <v>42</v>
      </c>
      <c r="B43" s="5"/>
      <c r="C43" s="5"/>
    </row>
    <row r="44" spans="1:3" x14ac:dyDescent="0.25">
      <c r="A44">
        <f t="shared" si="1"/>
        <v>43</v>
      </c>
      <c r="B44" s="5"/>
      <c r="C44" s="5"/>
    </row>
    <row r="45" spans="1:3" x14ac:dyDescent="0.25">
      <c r="A45">
        <f t="shared" si="1"/>
        <v>44</v>
      </c>
      <c r="B45" s="5"/>
      <c r="C45" s="5"/>
    </row>
    <row r="46" spans="1:3" x14ac:dyDescent="0.25">
      <c r="A46">
        <f t="shared" si="1"/>
        <v>45</v>
      </c>
      <c r="B46" s="5"/>
      <c r="C46" s="5"/>
    </row>
    <row r="47" spans="1:3" x14ac:dyDescent="0.25">
      <c r="A47">
        <f t="shared" si="1"/>
        <v>46</v>
      </c>
      <c r="B47" s="5"/>
      <c r="C47" s="5"/>
    </row>
    <row r="48" spans="1:3" x14ac:dyDescent="0.25">
      <c r="A48">
        <f t="shared" si="1"/>
        <v>47</v>
      </c>
      <c r="B48" s="5"/>
      <c r="C48" s="5"/>
    </row>
    <row r="49" spans="1:3" x14ac:dyDescent="0.25">
      <c r="A49">
        <f t="shared" si="1"/>
        <v>48</v>
      </c>
      <c r="B49" s="5"/>
      <c r="C49" s="5"/>
    </row>
    <row r="50" spans="1:3" x14ac:dyDescent="0.25">
      <c r="A50">
        <f t="shared" si="1"/>
        <v>49</v>
      </c>
      <c r="B50" s="5"/>
      <c r="C50" s="5"/>
    </row>
    <row r="51" spans="1:3" x14ac:dyDescent="0.25">
      <c r="A51">
        <f t="shared" si="1"/>
        <v>50</v>
      </c>
      <c r="B51" s="5"/>
      <c r="C51" s="5"/>
    </row>
    <row r="52" spans="1:3" x14ac:dyDescent="0.25">
      <c r="A52">
        <f t="shared" si="1"/>
        <v>51</v>
      </c>
      <c r="B52" s="5"/>
      <c r="C52" s="5"/>
    </row>
    <row r="53" spans="1:3" x14ac:dyDescent="0.25">
      <c r="B53" s="5"/>
      <c r="C53" s="5"/>
    </row>
    <row r="54" spans="1:3" x14ac:dyDescent="0.25">
      <c r="C54" s="5"/>
    </row>
    <row r="55" spans="1:3" x14ac:dyDescent="0.25">
      <c r="C55" s="5"/>
    </row>
    <row r="56" spans="1:3" x14ac:dyDescent="0.25">
      <c r="C56" s="5"/>
    </row>
    <row r="57" spans="1:3" x14ac:dyDescent="0.25">
      <c r="C57" s="5"/>
    </row>
    <row r="58" spans="1:3" x14ac:dyDescent="0.25">
      <c r="C58" s="5"/>
    </row>
    <row r="59" spans="1:3" x14ac:dyDescent="0.25">
      <c r="C59" s="5"/>
    </row>
    <row r="60" spans="1:3" x14ac:dyDescent="0.25">
      <c r="C60" s="5"/>
    </row>
    <row r="61" spans="1:3" x14ac:dyDescent="0.25">
      <c r="C6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tabSelected="1" topLeftCell="A21" workbookViewId="0">
      <selection activeCell="I38" sqref="I38"/>
    </sheetView>
  </sheetViews>
  <sheetFormatPr baseColWidth="10" defaultRowHeight="15" x14ac:dyDescent="0.25"/>
  <cols>
    <col min="1" max="1" width="14" customWidth="1"/>
    <col min="4" max="4" width="5.42578125" customWidth="1"/>
    <col min="5" max="5" width="7.140625" customWidth="1"/>
    <col min="6" max="6" width="22" customWidth="1"/>
  </cols>
  <sheetData>
    <row r="1" spans="1:9" x14ac:dyDescent="0.25">
      <c r="A1" t="s">
        <v>53</v>
      </c>
      <c r="B1" t="s">
        <v>50</v>
      </c>
      <c r="C1" t="s">
        <v>51</v>
      </c>
    </row>
    <row r="2" spans="1:9" x14ac:dyDescent="0.25">
      <c r="A2">
        <v>1</v>
      </c>
      <c r="B2">
        <v>14</v>
      </c>
      <c r="C2">
        <f t="shared" ref="C2:C7" si="0">100/6</f>
        <v>16.666666666666668</v>
      </c>
      <c r="I2" t="s">
        <v>59</v>
      </c>
    </row>
    <row r="3" spans="1:9" x14ac:dyDescent="0.25">
      <c r="A3">
        <v>2</v>
      </c>
      <c r="B3">
        <v>22</v>
      </c>
      <c r="C3">
        <f t="shared" si="0"/>
        <v>16.666666666666668</v>
      </c>
    </row>
    <row r="4" spans="1:9" x14ac:dyDescent="0.25">
      <c r="A4">
        <v>3</v>
      </c>
      <c r="B4">
        <v>18</v>
      </c>
      <c r="C4">
        <f t="shared" si="0"/>
        <v>16.666666666666668</v>
      </c>
      <c r="I4" t="s">
        <v>66</v>
      </c>
    </row>
    <row r="5" spans="1:9" x14ac:dyDescent="0.25">
      <c r="A5">
        <v>4</v>
      </c>
      <c r="B5">
        <v>17</v>
      </c>
      <c r="C5">
        <f t="shared" si="0"/>
        <v>16.666666666666668</v>
      </c>
      <c r="F5" t="s">
        <v>54</v>
      </c>
      <c r="G5">
        <f>CHITEST(B2:B7,C2:C7)</f>
        <v>0.26572685669460117</v>
      </c>
      <c r="I5" t="s">
        <v>55</v>
      </c>
    </row>
    <row r="6" spans="1:9" x14ac:dyDescent="0.25">
      <c r="A6">
        <v>5</v>
      </c>
      <c r="B6">
        <v>20</v>
      </c>
      <c r="C6">
        <f t="shared" si="0"/>
        <v>16.666666666666668</v>
      </c>
      <c r="F6" t="s">
        <v>18</v>
      </c>
      <c r="G6" s="4">
        <v>0.05</v>
      </c>
      <c r="I6" s="2" t="str">
        <f>IF(G5&lt;G6,"Rechazamos hipótesis nula (HA HABIDO SUERTE)","No podemos rechazar hipótesis nula")</f>
        <v>No podemos rechazar hipótesis nula</v>
      </c>
    </row>
    <row r="7" spans="1:9" x14ac:dyDescent="0.25">
      <c r="A7">
        <v>6</v>
      </c>
      <c r="B7">
        <v>9</v>
      </c>
      <c r="C7">
        <f t="shared" si="0"/>
        <v>16.666666666666668</v>
      </c>
      <c r="F7" t="s">
        <v>19</v>
      </c>
      <c r="G7" s="4">
        <f>1-G6</f>
        <v>0.95</v>
      </c>
    </row>
    <row r="9" spans="1:9" x14ac:dyDescent="0.25">
      <c r="A9" t="s">
        <v>58</v>
      </c>
      <c r="B9" t="s">
        <v>50</v>
      </c>
      <c r="C9" t="s">
        <v>51</v>
      </c>
    </row>
    <row r="10" spans="1:9" x14ac:dyDescent="0.25">
      <c r="A10" t="s">
        <v>38</v>
      </c>
      <c r="B10">
        <v>6</v>
      </c>
      <c r="C10">
        <f>B13/3</f>
        <v>11</v>
      </c>
    </row>
    <row r="11" spans="1:9" x14ac:dyDescent="0.25">
      <c r="A11" t="s">
        <v>52</v>
      </c>
      <c r="B11">
        <v>9</v>
      </c>
      <c r="C11">
        <f>B13/3</f>
        <v>11</v>
      </c>
      <c r="I11" t="s">
        <v>57</v>
      </c>
    </row>
    <row r="12" spans="1:9" x14ac:dyDescent="0.25">
      <c r="A12" t="s">
        <v>37</v>
      </c>
      <c r="B12">
        <v>18</v>
      </c>
      <c r="C12">
        <f>B13/3</f>
        <v>11</v>
      </c>
      <c r="F12" t="s">
        <v>54</v>
      </c>
      <c r="G12">
        <f>CHITEST(B10:B12,C10:C12)</f>
        <v>2.8855503390388219E-2</v>
      </c>
      <c r="I12" t="s">
        <v>56</v>
      </c>
    </row>
    <row r="13" spans="1:9" x14ac:dyDescent="0.25">
      <c r="A13" t="s">
        <v>49</v>
      </c>
      <c r="B13">
        <f>SUM(B10:B12)</f>
        <v>33</v>
      </c>
      <c r="C13">
        <f>SUM(C10:C12)</f>
        <v>33</v>
      </c>
      <c r="F13" t="s">
        <v>18</v>
      </c>
      <c r="G13" s="4">
        <v>0.05</v>
      </c>
      <c r="I13" s="2" t="str">
        <f>IF(G12&lt;G13,"Rechazamos hipótesis nula (HA HABIDO SUERTE)","No podemos rechazar hipótesis nula")</f>
        <v>Rechazamos hipótesis nula (HA HABIDO SUERTE)</v>
      </c>
    </row>
    <row r="14" spans="1:9" x14ac:dyDescent="0.25">
      <c r="F14" t="s">
        <v>19</v>
      </c>
      <c r="G14" s="4">
        <f>1-G13</f>
        <v>0.95</v>
      </c>
      <c r="I14" t="s">
        <v>68</v>
      </c>
    </row>
    <row r="16" spans="1:9" x14ac:dyDescent="0.25">
      <c r="A16" t="s">
        <v>50</v>
      </c>
      <c r="B16" t="s">
        <v>60</v>
      </c>
      <c r="C16" t="s">
        <v>61</v>
      </c>
    </row>
    <row r="17" spans="1:9" x14ac:dyDescent="0.25">
      <c r="A17" t="s">
        <v>38</v>
      </c>
      <c r="B17">
        <v>6</v>
      </c>
      <c r="C17">
        <f>20-B17</f>
        <v>14</v>
      </c>
    </row>
    <row r="18" spans="1:9" x14ac:dyDescent="0.25">
      <c r="A18" t="s">
        <v>52</v>
      </c>
      <c r="B18">
        <v>9</v>
      </c>
      <c r="C18">
        <f>20-B18</f>
        <v>11</v>
      </c>
      <c r="I18" t="s">
        <v>57</v>
      </c>
    </row>
    <row r="19" spans="1:9" x14ac:dyDescent="0.25">
      <c r="A19" t="s">
        <v>37</v>
      </c>
      <c r="B19">
        <v>18</v>
      </c>
      <c r="C19">
        <f>20-B19</f>
        <v>2</v>
      </c>
      <c r="F19" t="s">
        <v>54</v>
      </c>
      <c r="G19">
        <f>CHITEST(B17:C19,B22:C24)</f>
        <v>3.7869179906333558E-4</v>
      </c>
      <c r="I19" t="s">
        <v>62</v>
      </c>
    </row>
    <row r="20" spans="1:9" x14ac:dyDescent="0.25">
      <c r="A20" t="s">
        <v>49</v>
      </c>
      <c r="B20">
        <f>SUM(B17:B19)</f>
        <v>33</v>
      </c>
      <c r="C20">
        <f>SUM(C17:C19)</f>
        <v>27</v>
      </c>
      <c r="D20">
        <f>SUM(B20:C20)</f>
        <v>60</v>
      </c>
      <c r="F20" t="s">
        <v>18</v>
      </c>
      <c r="G20" s="4">
        <v>0.05</v>
      </c>
      <c r="I20" s="2" t="str">
        <f>IF(G19&lt;G20,"Rechazamos hipótesis nula (HA HABIDO SUERTE)","No podemos rechazar hipótesis nula")</f>
        <v>Rechazamos hipótesis nula (HA HABIDO SUERTE)</v>
      </c>
    </row>
    <row r="21" spans="1:9" x14ac:dyDescent="0.25">
      <c r="A21" t="s">
        <v>51</v>
      </c>
      <c r="B21" t="s">
        <v>60</v>
      </c>
      <c r="C21" t="s">
        <v>61</v>
      </c>
      <c r="F21" t="s">
        <v>19</v>
      </c>
      <c r="G21" s="4">
        <f>1-G20</f>
        <v>0.95</v>
      </c>
      <c r="I21" t="s">
        <v>67</v>
      </c>
    </row>
    <row r="22" spans="1:9" x14ac:dyDescent="0.25">
      <c r="A22" t="s">
        <v>38</v>
      </c>
      <c r="B22">
        <v>11</v>
      </c>
      <c r="C22">
        <v>9</v>
      </c>
    </row>
    <row r="23" spans="1:9" x14ac:dyDescent="0.25">
      <c r="A23" t="s">
        <v>52</v>
      </c>
      <c r="B23">
        <v>11</v>
      </c>
      <c r="C23">
        <v>9</v>
      </c>
      <c r="F23" s="2" t="s">
        <v>94</v>
      </c>
    </row>
    <row r="24" spans="1:9" x14ac:dyDescent="0.25">
      <c r="A24" t="s">
        <v>37</v>
      </c>
      <c r="B24">
        <v>11</v>
      </c>
      <c r="C24">
        <v>9</v>
      </c>
      <c r="F24" s="14" t="s">
        <v>124</v>
      </c>
    </row>
    <row r="25" spans="1:9" x14ac:dyDescent="0.25">
      <c r="A25" t="s">
        <v>49</v>
      </c>
      <c r="B25">
        <f>SUM(B22:B24)</f>
        <v>33</v>
      </c>
      <c r="C25">
        <f>SUM(C22:C24)</f>
        <v>27</v>
      </c>
      <c r="D25">
        <f>SUM(B25:C25)</f>
        <v>60</v>
      </c>
    </row>
    <row r="27" spans="1:9" x14ac:dyDescent="0.25">
      <c r="A27" t="s">
        <v>50</v>
      </c>
      <c r="B27" t="s">
        <v>63</v>
      </c>
      <c r="C27" t="s">
        <v>64</v>
      </c>
    </row>
    <row r="28" spans="1:9" x14ac:dyDescent="0.25">
      <c r="A28" t="s">
        <v>38</v>
      </c>
      <c r="B28">
        <v>4</v>
      </c>
      <c r="C28">
        <v>2</v>
      </c>
    </row>
    <row r="29" spans="1:9" x14ac:dyDescent="0.25">
      <c r="A29" t="s">
        <v>52</v>
      </c>
      <c r="B29">
        <v>6</v>
      </c>
      <c r="C29">
        <v>3</v>
      </c>
      <c r="I29" t="s">
        <v>137</v>
      </c>
    </row>
    <row r="30" spans="1:9" x14ac:dyDescent="0.25">
      <c r="A30" t="s">
        <v>37</v>
      </c>
      <c r="B30">
        <v>12</v>
      </c>
      <c r="C30">
        <v>6</v>
      </c>
      <c r="F30" t="s">
        <v>54</v>
      </c>
      <c r="G30">
        <f>CHITEST(B28:C30,B33:C35)</f>
        <v>3.1112606764444341E-3</v>
      </c>
      <c r="I30" t="s">
        <v>65</v>
      </c>
    </row>
    <row r="31" spans="1:9" x14ac:dyDescent="0.25">
      <c r="A31" t="s">
        <v>49</v>
      </c>
      <c r="B31">
        <f>SUM(B28:B30)</f>
        <v>22</v>
      </c>
      <c r="C31">
        <f>SUM(C28:C30)</f>
        <v>11</v>
      </c>
      <c r="D31">
        <f>SUM(B31:C31)</f>
        <v>33</v>
      </c>
      <c r="F31" t="s">
        <v>18</v>
      </c>
      <c r="G31" s="4">
        <v>0.05</v>
      </c>
      <c r="I31" s="2" t="str">
        <f>IF(G30&lt;G31,"Rechazamos hipótesis nula (HA HABIDO SUERTE)","No podemos rechazar hipótesis nula")</f>
        <v>Rechazamos hipótesis nula (HA HABIDO SUERTE)</v>
      </c>
    </row>
    <row r="32" spans="1:9" x14ac:dyDescent="0.25">
      <c r="A32" t="s">
        <v>51</v>
      </c>
      <c r="B32" t="s">
        <v>63</v>
      </c>
      <c r="C32" t="s">
        <v>64</v>
      </c>
      <c r="F32" t="s">
        <v>19</v>
      </c>
      <c r="G32" s="4">
        <f>1-G31</f>
        <v>0.95</v>
      </c>
      <c r="I32" t="s">
        <v>69</v>
      </c>
    </row>
    <row r="33" spans="1:4" x14ac:dyDescent="0.25">
      <c r="A33" t="s">
        <v>38</v>
      </c>
      <c r="B33">
        <v>5.5</v>
      </c>
      <c r="C33">
        <v>5.5</v>
      </c>
    </row>
    <row r="34" spans="1:4" x14ac:dyDescent="0.25">
      <c r="A34" t="s">
        <v>52</v>
      </c>
      <c r="B34">
        <v>5.5</v>
      </c>
      <c r="C34">
        <v>5.5</v>
      </c>
    </row>
    <row r="35" spans="1:4" x14ac:dyDescent="0.25">
      <c r="A35" t="s">
        <v>37</v>
      </c>
      <c r="B35">
        <v>5.5</v>
      </c>
      <c r="C35">
        <v>5.5</v>
      </c>
    </row>
    <row r="36" spans="1:4" x14ac:dyDescent="0.25">
      <c r="A36" t="s">
        <v>49</v>
      </c>
      <c r="B36">
        <f>SUM(B33:B35)</f>
        <v>16.5</v>
      </c>
      <c r="C36">
        <f>SUM(C33:C35)</f>
        <v>16.5</v>
      </c>
      <c r="D36">
        <f>SUM(B36:C36)</f>
        <v>33</v>
      </c>
    </row>
  </sheetData>
  <hyperlinks>
    <hyperlink ref="F24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/>
  </sheetViews>
  <sheetFormatPr baseColWidth="10" defaultRowHeight="15" x14ac:dyDescent="0.25"/>
  <cols>
    <col min="1" max="1" width="21.140625" customWidth="1"/>
    <col min="2" max="2" width="13.28515625" customWidth="1"/>
    <col min="4" max="4" width="25" customWidth="1"/>
    <col min="5" max="5" width="18.28515625" customWidth="1"/>
  </cols>
  <sheetData>
    <row r="1" spans="1:5" x14ac:dyDescent="0.25">
      <c r="A1" s="9" t="s">
        <v>46</v>
      </c>
      <c r="B1" s="9" t="s">
        <v>47</v>
      </c>
    </row>
    <row r="2" spans="1:5" x14ac:dyDescent="0.25">
      <c r="A2">
        <v>6</v>
      </c>
      <c r="B2">
        <v>4</v>
      </c>
      <c r="D2" t="s">
        <v>48</v>
      </c>
      <c r="E2">
        <f>CORREL(A2:A13,B2:B13)</f>
        <v>-0.76160462976725396</v>
      </c>
    </row>
    <row r="3" spans="1:5" x14ac:dyDescent="0.25">
      <c r="A3">
        <v>6</v>
      </c>
      <c r="B3">
        <v>6</v>
      </c>
    </row>
    <row r="4" spans="1:5" x14ac:dyDescent="0.25">
      <c r="A4">
        <v>8</v>
      </c>
      <c r="B4">
        <v>3</v>
      </c>
    </row>
    <row r="5" spans="1:5" x14ac:dyDescent="0.25">
      <c r="A5">
        <v>5</v>
      </c>
      <c r="B5">
        <v>7</v>
      </c>
      <c r="D5" t="s">
        <v>97</v>
      </c>
    </row>
    <row r="6" spans="1:5" x14ac:dyDescent="0.25">
      <c r="A6">
        <v>4</v>
      </c>
      <c r="B6">
        <v>3</v>
      </c>
    </row>
    <row r="7" spans="1:5" x14ac:dyDescent="0.25">
      <c r="A7">
        <v>12</v>
      </c>
      <c r="B7">
        <v>1</v>
      </c>
    </row>
    <row r="8" spans="1:5" x14ac:dyDescent="0.25">
      <c r="A8">
        <v>11</v>
      </c>
      <c r="B8">
        <v>3</v>
      </c>
    </row>
    <row r="9" spans="1:5" x14ac:dyDescent="0.25">
      <c r="A9">
        <v>1</v>
      </c>
      <c r="B9">
        <v>9</v>
      </c>
    </row>
    <row r="10" spans="1:5" x14ac:dyDescent="0.25">
      <c r="A10">
        <v>9</v>
      </c>
      <c r="B10">
        <v>4</v>
      </c>
    </row>
    <row r="11" spans="1:5" x14ac:dyDescent="0.25">
      <c r="A11">
        <v>8</v>
      </c>
      <c r="B11">
        <v>2</v>
      </c>
    </row>
    <row r="12" spans="1:5" x14ac:dyDescent="0.25">
      <c r="A12">
        <v>4</v>
      </c>
      <c r="B12">
        <v>6</v>
      </c>
    </row>
    <row r="13" spans="1:5" x14ac:dyDescent="0.25">
      <c r="A13">
        <v>2</v>
      </c>
      <c r="B1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3"/>
  <sheetViews>
    <sheetView workbookViewId="0">
      <selection activeCell="E5" sqref="E5"/>
    </sheetView>
  </sheetViews>
  <sheetFormatPr baseColWidth="10" defaultRowHeight="15" x14ac:dyDescent="0.25"/>
  <cols>
    <col min="1" max="1" width="11.7109375" bestFit="1" customWidth="1"/>
    <col min="2" max="2" width="7.7109375" bestFit="1" customWidth="1"/>
    <col min="3" max="3" width="25.28515625" bestFit="1" customWidth="1"/>
    <col min="4" max="4" width="17.28515625" customWidth="1"/>
  </cols>
  <sheetData>
    <row r="1" spans="1:8" x14ac:dyDescent="0.25">
      <c r="A1" s="10" t="s">
        <v>12</v>
      </c>
      <c r="B1" t="s">
        <v>131</v>
      </c>
    </row>
    <row r="2" spans="1:8" x14ac:dyDescent="0.25">
      <c r="A2">
        <v>1</v>
      </c>
      <c r="B2" s="8">
        <v>5.6666666666666572</v>
      </c>
      <c r="C2" t="s">
        <v>0</v>
      </c>
      <c r="D2" s="8">
        <f>AVERAGE(B2:B183)</f>
        <v>-41.583333333333329</v>
      </c>
      <c r="H2" s="8">
        <v>129.5</v>
      </c>
    </row>
    <row r="3" spans="1:8" x14ac:dyDescent="0.25">
      <c r="A3">
        <f>A2+1</f>
        <v>2</v>
      </c>
      <c r="B3" s="8">
        <v>-42</v>
      </c>
      <c r="C3" t="s">
        <v>14</v>
      </c>
      <c r="D3">
        <f>STDEV(B2:B183)</f>
        <v>46.265387830548995</v>
      </c>
      <c r="H3" s="8">
        <v>125.16666666666667</v>
      </c>
    </row>
    <row r="4" spans="1:8" x14ac:dyDescent="0.25">
      <c r="A4">
        <f t="shared" ref="A4:A67" si="0">A3+1</f>
        <v>3</v>
      </c>
      <c r="B4" s="8">
        <v>-118.16666666666667</v>
      </c>
      <c r="C4" t="s">
        <v>15</v>
      </c>
      <c r="D4">
        <f>COUNT(B2:B183)</f>
        <v>5</v>
      </c>
      <c r="H4" s="8">
        <v>198.83333333333334</v>
      </c>
    </row>
    <row r="5" spans="1:8" x14ac:dyDescent="0.25">
      <c r="A5">
        <f t="shared" si="0"/>
        <v>4</v>
      </c>
      <c r="B5" s="8">
        <v>-23.416666666666657</v>
      </c>
      <c r="E5" s="2" t="s">
        <v>16</v>
      </c>
      <c r="F5" s="2" t="s">
        <v>17</v>
      </c>
      <c r="H5" s="8">
        <v>130.66666666666666</v>
      </c>
    </row>
    <row r="6" spans="1:8" x14ac:dyDescent="0.25">
      <c r="A6">
        <f t="shared" si="0"/>
        <v>5</v>
      </c>
      <c r="B6" s="8">
        <v>-30</v>
      </c>
      <c r="C6" t="s">
        <v>20</v>
      </c>
      <c r="D6">
        <f>_xlfn.CONFIDENCE.T(D7,D3,D4)</f>
        <v>57.446066432127239</v>
      </c>
      <c r="E6" s="2">
        <f>D2-D6</f>
        <v>-99.029399765460568</v>
      </c>
      <c r="F6" s="2">
        <f>D2+D6</f>
        <v>15.86273309879391</v>
      </c>
      <c r="H6" s="8">
        <v>153</v>
      </c>
    </row>
    <row r="7" spans="1:8" x14ac:dyDescent="0.25">
      <c r="A7">
        <f t="shared" si="0"/>
        <v>6</v>
      </c>
      <c r="B7" s="5"/>
      <c r="C7" t="s">
        <v>18</v>
      </c>
      <c r="D7" s="4">
        <v>0.05</v>
      </c>
      <c r="H7" s="5"/>
    </row>
    <row r="8" spans="1:8" x14ac:dyDescent="0.25">
      <c r="A8">
        <f t="shared" si="0"/>
        <v>7</v>
      </c>
      <c r="B8" s="5"/>
      <c r="C8" t="s">
        <v>19</v>
      </c>
      <c r="D8" s="4">
        <f>1-D7</f>
        <v>0.95</v>
      </c>
    </row>
    <row r="9" spans="1:8" x14ac:dyDescent="0.25">
      <c r="A9">
        <f t="shared" si="0"/>
        <v>8</v>
      </c>
      <c r="B9" s="5"/>
    </row>
    <row r="10" spans="1:8" x14ac:dyDescent="0.25">
      <c r="A10">
        <f t="shared" si="0"/>
        <v>9</v>
      </c>
      <c r="B10" s="5"/>
    </row>
    <row r="11" spans="1:8" x14ac:dyDescent="0.25">
      <c r="A11">
        <f t="shared" si="0"/>
        <v>10</v>
      </c>
      <c r="B11" s="5"/>
    </row>
    <row r="12" spans="1:8" x14ac:dyDescent="0.25">
      <c r="A12">
        <f t="shared" si="0"/>
        <v>11</v>
      </c>
      <c r="B12" s="5"/>
    </row>
    <row r="13" spans="1:8" x14ac:dyDescent="0.25">
      <c r="A13">
        <f t="shared" si="0"/>
        <v>12</v>
      </c>
      <c r="B13" s="5"/>
    </row>
    <row r="14" spans="1:8" x14ac:dyDescent="0.25">
      <c r="A14">
        <f t="shared" si="0"/>
        <v>13</v>
      </c>
      <c r="B14" s="5"/>
    </row>
    <row r="15" spans="1:8" x14ac:dyDescent="0.25">
      <c r="A15">
        <f t="shared" si="0"/>
        <v>14</v>
      </c>
      <c r="B15" s="5"/>
    </row>
    <row r="16" spans="1:8" x14ac:dyDescent="0.25">
      <c r="A16">
        <f t="shared" si="0"/>
        <v>15</v>
      </c>
      <c r="B16" s="5"/>
    </row>
    <row r="17" spans="1:2" x14ac:dyDescent="0.25">
      <c r="A17">
        <f t="shared" si="0"/>
        <v>16</v>
      </c>
      <c r="B17" s="5"/>
    </row>
    <row r="18" spans="1:2" x14ac:dyDescent="0.25">
      <c r="A18">
        <f t="shared" si="0"/>
        <v>17</v>
      </c>
      <c r="B18" s="5"/>
    </row>
    <row r="19" spans="1:2" x14ac:dyDescent="0.25">
      <c r="A19">
        <f t="shared" si="0"/>
        <v>18</v>
      </c>
      <c r="B19" s="5"/>
    </row>
    <row r="20" spans="1:2" x14ac:dyDescent="0.25">
      <c r="A20">
        <f t="shared" si="0"/>
        <v>19</v>
      </c>
      <c r="B20" s="5"/>
    </row>
    <row r="21" spans="1:2" x14ac:dyDescent="0.25">
      <c r="A21">
        <f t="shared" si="0"/>
        <v>20</v>
      </c>
      <c r="B21" s="5"/>
    </row>
    <row r="22" spans="1:2" x14ac:dyDescent="0.25">
      <c r="A22">
        <f t="shared" si="0"/>
        <v>21</v>
      </c>
      <c r="B22" s="5"/>
    </row>
    <row r="23" spans="1:2" x14ac:dyDescent="0.25">
      <c r="A23">
        <f t="shared" si="0"/>
        <v>22</v>
      </c>
      <c r="B23" s="5"/>
    </row>
    <row r="24" spans="1:2" x14ac:dyDescent="0.25">
      <c r="A24">
        <f t="shared" si="0"/>
        <v>23</v>
      </c>
      <c r="B24" s="5"/>
    </row>
    <row r="25" spans="1:2" x14ac:dyDescent="0.25">
      <c r="A25">
        <f t="shared" si="0"/>
        <v>24</v>
      </c>
      <c r="B25" s="5"/>
    </row>
    <row r="26" spans="1:2" x14ac:dyDescent="0.25">
      <c r="A26">
        <f t="shared" si="0"/>
        <v>25</v>
      </c>
      <c r="B26" s="5"/>
    </row>
    <row r="27" spans="1:2" x14ac:dyDescent="0.25">
      <c r="A27">
        <f t="shared" si="0"/>
        <v>26</v>
      </c>
      <c r="B27" s="5"/>
    </row>
    <row r="28" spans="1:2" x14ac:dyDescent="0.25">
      <c r="A28">
        <f t="shared" si="0"/>
        <v>27</v>
      </c>
      <c r="B28" s="5"/>
    </row>
    <row r="29" spans="1:2" x14ac:dyDescent="0.25">
      <c r="A29">
        <f t="shared" si="0"/>
        <v>28</v>
      </c>
      <c r="B29" s="5"/>
    </row>
    <row r="30" spans="1:2" x14ac:dyDescent="0.25">
      <c r="A30">
        <f t="shared" si="0"/>
        <v>29</v>
      </c>
      <c r="B30" s="5"/>
    </row>
    <row r="31" spans="1:2" x14ac:dyDescent="0.25">
      <c r="A31">
        <f t="shared" si="0"/>
        <v>30</v>
      </c>
      <c r="B31" s="5"/>
    </row>
    <row r="32" spans="1:2" x14ac:dyDescent="0.25">
      <c r="A32">
        <f t="shared" si="0"/>
        <v>31</v>
      </c>
      <c r="B32" s="5"/>
    </row>
    <row r="33" spans="1:2" x14ac:dyDescent="0.25">
      <c r="A33">
        <f t="shared" si="0"/>
        <v>32</v>
      </c>
      <c r="B33" s="5"/>
    </row>
    <row r="34" spans="1:2" x14ac:dyDescent="0.25">
      <c r="A34">
        <f t="shared" si="0"/>
        <v>33</v>
      </c>
      <c r="B34" s="5"/>
    </row>
    <row r="35" spans="1:2" x14ac:dyDescent="0.25">
      <c r="A35">
        <f t="shared" si="0"/>
        <v>34</v>
      </c>
      <c r="B35" s="5"/>
    </row>
    <row r="36" spans="1:2" x14ac:dyDescent="0.25">
      <c r="A36">
        <f t="shared" si="0"/>
        <v>35</v>
      </c>
      <c r="B36" s="5"/>
    </row>
    <row r="37" spans="1:2" x14ac:dyDescent="0.25">
      <c r="A37">
        <f t="shared" si="0"/>
        <v>36</v>
      </c>
      <c r="B37" s="5"/>
    </row>
    <row r="38" spans="1:2" x14ac:dyDescent="0.25">
      <c r="A38">
        <f t="shared" si="0"/>
        <v>37</v>
      </c>
      <c r="B38" s="5"/>
    </row>
    <row r="39" spans="1:2" x14ac:dyDescent="0.25">
      <c r="A39">
        <f t="shared" si="0"/>
        <v>38</v>
      </c>
      <c r="B39" s="5"/>
    </row>
    <row r="40" spans="1:2" x14ac:dyDescent="0.25">
      <c r="A40">
        <f t="shared" si="0"/>
        <v>39</v>
      </c>
      <c r="B40" s="5"/>
    </row>
    <row r="41" spans="1:2" x14ac:dyDescent="0.25">
      <c r="A41">
        <f t="shared" si="0"/>
        <v>40</v>
      </c>
      <c r="B41" s="5"/>
    </row>
    <row r="42" spans="1:2" x14ac:dyDescent="0.25">
      <c r="A42">
        <f t="shared" si="0"/>
        <v>41</v>
      </c>
      <c r="B42" s="5"/>
    </row>
    <row r="43" spans="1:2" x14ac:dyDescent="0.25">
      <c r="A43">
        <f t="shared" si="0"/>
        <v>42</v>
      </c>
      <c r="B43" s="5"/>
    </row>
    <row r="44" spans="1:2" x14ac:dyDescent="0.25">
      <c r="A44">
        <f t="shared" si="0"/>
        <v>43</v>
      </c>
      <c r="B44" s="5"/>
    </row>
    <row r="45" spans="1:2" x14ac:dyDescent="0.25">
      <c r="A45">
        <f t="shared" si="0"/>
        <v>44</v>
      </c>
      <c r="B45" s="5"/>
    </row>
    <row r="46" spans="1:2" x14ac:dyDescent="0.25">
      <c r="A46">
        <f t="shared" si="0"/>
        <v>45</v>
      </c>
      <c r="B46" s="5"/>
    </row>
    <row r="47" spans="1:2" x14ac:dyDescent="0.25">
      <c r="A47">
        <f t="shared" si="0"/>
        <v>46</v>
      </c>
      <c r="B47" s="5"/>
    </row>
    <row r="48" spans="1:2" x14ac:dyDescent="0.25">
      <c r="A48">
        <f t="shared" si="0"/>
        <v>47</v>
      </c>
      <c r="B48" s="5"/>
    </row>
    <row r="49" spans="1:2" x14ac:dyDescent="0.25">
      <c r="A49">
        <f t="shared" si="0"/>
        <v>48</v>
      </c>
      <c r="B49" s="5"/>
    </row>
    <row r="50" spans="1:2" x14ac:dyDescent="0.25">
      <c r="A50">
        <f t="shared" si="0"/>
        <v>49</v>
      </c>
      <c r="B50" s="5"/>
    </row>
    <row r="51" spans="1:2" x14ac:dyDescent="0.25">
      <c r="A51">
        <f t="shared" si="0"/>
        <v>50</v>
      </c>
      <c r="B51" s="5"/>
    </row>
    <row r="52" spans="1:2" x14ac:dyDescent="0.25">
      <c r="A52">
        <f t="shared" si="0"/>
        <v>51</v>
      </c>
      <c r="B52" s="5"/>
    </row>
    <row r="53" spans="1:2" x14ac:dyDescent="0.25">
      <c r="A53">
        <f t="shared" si="0"/>
        <v>52</v>
      </c>
      <c r="B53" s="5"/>
    </row>
    <row r="54" spans="1:2" x14ac:dyDescent="0.25">
      <c r="A54">
        <f t="shared" si="0"/>
        <v>53</v>
      </c>
      <c r="B54" s="5"/>
    </row>
    <row r="55" spans="1:2" x14ac:dyDescent="0.25">
      <c r="A55">
        <f t="shared" si="0"/>
        <v>54</v>
      </c>
      <c r="B55" s="5"/>
    </row>
    <row r="56" spans="1:2" x14ac:dyDescent="0.25">
      <c r="A56">
        <f t="shared" si="0"/>
        <v>55</v>
      </c>
      <c r="B56" s="5"/>
    </row>
    <row r="57" spans="1:2" x14ac:dyDescent="0.25">
      <c r="A57">
        <f t="shared" si="0"/>
        <v>56</v>
      </c>
      <c r="B57" s="5"/>
    </row>
    <row r="58" spans="1:2" x14ac:dyDescent="0.25">
      <c r="A58">
        <f t="shared" si="0"/>
        <v>57</v>
      </c>
      <c r="B58" s="5"/>
    </row>
    <row r="59" spans="1:2" x14ac:dyDescent="0.25">
      <c r="A59">
        <f t="shared" si="0"/>
        <v>58</v>
      </c>
      <c r="B59" s="5"/>
    </row>
    <row r="60" spans="1:2" x14ac:dyDescent="0.25">
      <c r="A60">
        <f t="shared" si="0"/>
        <v>59</v>
      </c>
      <c r="B60" s="5"/>
    </row>
    <row r="61" spans="1:2" x14ac:dyDescent="0.25">
      <c r="A61">
        <f t="shared" si="0"/>
        <v>60</v>
      </c>
      <c r="B61" s="5"/>
    </row>
    <row r="62" spans="1:2" x14ac:dyDescent="0.25">
      <c r="A62">
        <f t="shared" si="0"/>
        <v>61</v>
      </c>
    </row>
    <row r="63" spans="1:2" x14ac:dyDescent="0.25">
      <c r="A63">
        <f t="shared" si="0"/>
        <v>62</v>
      </c>
    </row>
    <row r="64" spans="1:2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31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si="1"/>
        <v>130</v>
      </c>
    </row>
    <row r="132" spans="1:1" x14ac:dyDescent="0.25">
      <c r="A132">
        <f t="shared" ref="A132:A183" si="2">A131+1</f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4"/>
  <sheetViews>
    <sheetView workbookViewId="0">
      <selection activeCell="E17" sqref="E17"/>
    </sheetView>
  </sheetViews>
  <sheetFormatPr baseColWidth="10" defaultRowHeight="15" x14ac:dyDescent="0.25"/>
  <cols>
    <col min="2" max="2" width="21" bestFit="1" customWidth="1"/>
    <col min="3" max="3" width="23.85546875" customWidth="1"/>
    <col min="4" max="4" width="23.42578125" bestFit="1" customWidth="1"/>
    <col min="7" max="7" width="20" customWidth="1"/>
    <col min="11" max="11" width="11.85546875" bestFit="1" customWidth="1"/>
  </cols>
  <sheetData>
    <row r="1" spans="1:8" x14ac:dyDescent="0.25">
      <c r="A1" s="2" t="s">
        <v>132</v>
      </c>
    </row>
    <row r="2" spans="1:8" x14ac:dyDescent="0.25">
      <c r="A2" s="13" t="s">
        <v>12</v>
      </c>
      <c r="B2" s="2" t="s">
        <v>88</v>
      </c>
      <c r="G2" t="s">
        <v>86</v>
      </c>
      <c r="H2">
        <v>3</v>
      </c>
    </row>
    <row r="3" spans="1:8" x14ac:dyDescent="0.25">
      <c r="A3">
        <v>1</v>
      </c>
      <c r="B3">
        <f t="shared" ref="B3:B43" ca="1" si="0">NORMINV(RAND(), $H$2, $H$3)</f>
        <v>1.3986549113460025</v>
      </c>
      <c r="C3" t="s">
        <v>0</v>
      </c>
      <c r="D3">
        <f ca="1">AVERAGE(B3:B184)</f>
        <v>2.9863056083255812</v>
      </c>
      <c r="G3" t="s">
        <v>87</v>
      </c>
      <c r="H3">
        <v>2</v>
      </c>
    </row>
    <row r="4" spans="1:8" x14ac:dyDescent="0.25">
      <c r="A4">
        <f>A3+1</f>
        <v>2</v>
      </c>
      <c r="B4">
        <f t="shared" ca="1" si="0"/>
        <v>-1.3583290458317574</v>
      </c>
      <c r="C4" t="s">
        <v>14</v>
      </c>
      <c r="D4">
        <f ca="1">STDEV(B3:B184)</f>
        <v>1.9580948649629335</v>
      </c>
    </row>
    <row r="5" spans="1:8" x14ac:dyDescent="0.25">
      <c r="A5">
        <f t="shared" ref="A5:A68" si="1">A4+1</f>
        <v>3</v>
      </c>
      <c r="B5">
        <f t="shared" ca="1" si="0"/>
        <v>1.3967423822802951</v>
      </c>
      <c r="C5" t="s">
        <v>15</v>
      </c>
      <c r="D5">
        <f ca="1">COUNT(B3:B1831)</f>
        <v>41</v>
      </c>
    </row>
    <row r="6" spans="1:8" x14ac:dyDescent="0.25">
      <c r="A6">
        <f t="shared" si="1"/>
        <v>4</v>
      </c>
      <c r="B6">
        <f t="shared" ca="1" si="0"/>
        <v>3.5212189721417988</v>
      </c>
      <c r="E6" s="2" t="s">
        <v>16</v>
      </c>
      <c r="F6" s="2" t="s">
        <v>17</v>
      </c>
    </row>
    <row r="7" spans="1:8" x14ac:dyDescent="0.25">
      <c r="A7">
        <f t="shared" si="1"/>
        <v>5</v>
      </c>
      <c r="B7">
        <f t="shared" ca="1" si="0"/>
        <v>5.1036340845009001</v>
      </c>
      <c r="C7" t="s">
        <v>20</v>
      </c>
      <c r="D7">
        <f ca="1">_xlfn.CONFIDENCE.T(D8,D4,D5)</f>
        <v>0.61805100084209852</v>
      </c>
      <c r="E7" s="2">
        <f ca="1">D3-D7</f>
        <v>2.3682546074834825</v>
      </c>
      <c r="F7" s="2">
        <f ca="1">D3+D7</f>
        <v>3.60435660916768</v>
      </c>
      <c r="G7" t="s">
        <v>100</v>
      </c>
      <c r="H7">
        <f ca="1">F7-E7</f>
        <v>1.2361020016841975</v>
      </c>
    </row>
    <row r="8" spans="1:8" x14ac:dyDescent="0.25">
      <c r="A8">
        <f t="shared" si="1"/>
        <v>6</v>
      </c>
      <c r="B8">
        <f t="shared" ca="1" si="0"/>
        <v>1.5252400108489212</v>
      </c>
      <c r="C8" t="s">
        <v>18</v>
      </c>
      <c r="D8" s="4">
        <v>0.05</v>
      </c>
    </row>
    <row r="9" spans="1:8" x14ac:dyDescent="0.25">
      <c r="A9">
        <f t="shared" si="1"/>
        <v>7</v>
      </c>
      <c r="B9">
        <f t="shared" ca="1" si="0"/>
        <v>3.0558528083825367</v>
      </c>
      <c r="C9" t="s">
        <v>19</v>
      </c>
      <c r="D9" s="4">
        <f>1-D8</f>
        <v>0.95</v>
      </c>
    </row>
    <row r="10" spans="1:8" x14ac:dyDescent="0.25">
      <c r="A10">
        <f t="shared" si="1"/>
        <v>8</v>
      </c>
      <c r="B10">
        <f t="shared" ca="1" si="0"/>
        <v>5.5024543485741013</v>
      </c>
    </row>
    <row r="11" spans="1:8" x14ac:dyDescent="0.25">
      <c r="A11">
        <f t="shared" si="1"/>
        <v>9</v>
      </c>
      <c r="B11">
        <f t="shared" ca="1" si="0"/>
        <v>3.2014906467388329</v>
      </c>
    </row>
    <row r="12" spans="1:8" x14ac:dyDescent="0.25">
      <c r="A12">
        <f t="shared" si="1"/>
        <v>10</v>
      </c>
      <c r="B12">
        <f t="shared" ca="1" si="0"/>
        <v>5.6622965558202178</v>
      </c>
      <c r="E12" s="2" t="s">
        <v>129</v>
      </c>
    </row>
    <row r="13" spans="1:8" x14ac:dyDescent="0.25">
      <c r="A13">
        <f t="shared" si="1"/>
        <v>11</v>
      </c>
      <c r="B13">
        <f t="shared" ca="1" si="0"/>
        <v>0.83775522097931709</v>
      </c>
      <c r="E13" s="2" t="str">
        <f ca="1">IF(AND(E7&lt;H2,H2&lt;F7),"MEDIA REAL DENTRO DE INTERVALO DE CONFIANZA","………..FUERA DEL INTERVALO DE CONFIANZA……..")</f>
        <v>MEDIA REAL DENTRO DE INTERVALO DE CONFIANZA</v>
      </c>
    </row>
    <row r="14" spans="1:8" x14ac:dyDescent="0.25">
      <c r="A14">
        <f t="shared" si="1"/>
        <v>12</v>
      </c>
      <c r="B14">
        <f t="shared" ca="1" si="0"/>
        <v>2.865243894346964</v>
      </c>
    </row>
    <row r="15" spans="1:8" x14ac:dyDescent="0.25">
      <c r="A15">
        <f t="shared" si="1"/>
        <v>13</v>
      </c>
      <c r="B15">
        <f t="shared" ca="1" si="0"/>
        <v>5.5760492852627515</v>
      </c>
    </row>
    <row r="16" spans="1:8" x14ac:dyDescent="0.25">
      <c r="A16">
        <f t="shared" si="1"/>
        <v>14</v>
      </c>
      <c r="B16">
        <f t="shared" ca="1" si="0"/>
        <v>2.4586586461376907</v>
      </c>
      <c r="E16" s="2" t="s">
        <v>123</v>
      </c>
    </row>
    <row r="17" spans="1:5" x14ac:dyDescent="0.25">
      <c r="A17">
        <f t="shared" si="1"/>
        <v>15</v>
      </c>
      <c r="B17">
        <f t="shared" ca="1" si="0"/>
        <v>3.0440349945022311</v>
      </c>
      <c r="E17" s="2">
        <f ca="1">B3</f>
        <v>1.3986549113460025</v>
      </c>
    </row>
    <row r="18" spans="1:5" x14ac:dyDescent="0.25">
      <c r="A18">
        <f t="shared" si="1"/>
        <v>16</v>
      </c>
      <c r="B18">
        <f t="shared" ca="1" si="0"/>
        <v>6.2623405844871272</v>
      </c>
    </row>
    <row r="19" spans="1:5" x14ac:dyDescent="0.25">
      <c r="A19">
        <f t="shared" si="1"/>
        <v>17</v>
      </c>
      <c r="B19">
        <f t="shared" ca="1" si="0"/>
        <v>3.5823042653887729</v>
      </c>
    </row>
    <row r="20" spans="1:5" x14ac:dyDescent="0.25">
      <c r="A20">
        <f t="shared" si="1"/>
        <v>18</v>
      </c>
      <c r="B20">
        <f t="shared" ca="1" si="0"/>
        <v>1.7856296103028899</v>
      </c>
    </row>
    <row r="21" spans="1:5" x14ac:dyDescent="0.25">
      <c r="A21">
        <f t="shared" si="1"/>
        <v>19</v>
      </c>
      <c r="B21">
        <f t="shared" ca="1" si="0"/>
        <v>1.9940303938260013</v>
      </c>
    </row>
    <row r="22" spans="1:5" x14ac:dyDescent="0.25">
      <c r="A22">
        <f t="shared" si="1"/>
        <v>20</v>
      </c>
      <c r="B22">
        <f t="shared" ca="1" si="0"/>
        <v>1.3639714133333143</v>
      </c>
    </row>
    <row r="23" spans="1:5" x14ac:dyDescent="0.25">
      <c r="A23">
        <f t="shared" si="1"/>
        <v>21</v>
      </c>
      <c r="B23">
        <f t="shared" ca="1" si="0"/>
        <v>4.5209074589692948</v>
      </c>
    </row>
    <row r="24" spans="1:5" x14ac:dyDescent="0.25">
      <c r="A24">
        <f t="shared" si="1"/>
        <v>22</v>
      </c>
      <c r="B24">
        <f t="shared" ca="1" si="0"/>
        <v>4.7132341540711851</v>
      </c>
    </row>
    <row r="25" spans="1:5" x14ac:dyDescent="0.25">
      <c r="A25">
        <f t="shared" si="1"/>
        <v>23</v>
      </c>
      <c r="B25">
        <f t="shared" ca="1" si="0"/>
        <v>0.83024178826823425</v>
      </c>
    </row>
    <row r="26" spans="1:5" x14ac:dyDescent="0.25">
      <c r="A26">
        <f t="shared" si="1"/>
        <v>24</v>
      </c>
      <c r="B26">
        <f t="shared" ca="1" si="0"/>
        <v>2.0676666922663931</v>
      </c>
    </row>
    <row r="27" spans="1:5" x14ac:dyDescent="0.25">
      <c r="A27">
        <f t="shared" si="1"/>
        <v>25</v>
      </c>
      <c r="B27">
        <f t="shared" ca="1" si="0"/>
        <v>1.6888126742848084</v>
      </c>
    </row>
    <row r="28" spans="1:5" x14ac:dyDescent="0.25">
      <c r="A28">
        <f t="shared" si="1"/>
        <v>26</v>
      </c>
      <c r="B28">
        <f t="shared" ca="1" si="0"/>
        <v>4.1288446070307456</v>
      </c>
    </row>
    <row r="29" spans="1:5" x14ac:dyDescent="0.25">
      <c r="A29">
        <f t="shared" si="1"/>
        <v>27</v>
      </c>
      <c r="B29">
        <f t="shared" ca="1" si="0"/>
        <v>3.3565975032798026</v>
      </c>
    </row>
    <row r="30" spans="1:5" x14ac:dyDescent="0.25">
      <c r="A30">
        <f t="shared" si="1"/>
        <v>28</v>
      </c>
      <c r="B30">
        <f t="shared" ca="1" si="0"/>
        <v>8.6844267612787629E-2</v>
      </c>
    </row>
    <row r="31" spans="1:5" x14ac:dyDescent="0.25">
      <c r="A31">
        <f t="shared" si="1"/>
        <v>29</v>
      </c>
      <c r="B31">
        <f t="shared" ca="1" si="0"/>
        <v>0.7735739015982932</v>
      </c>
    </row>
    <row r="32" spans="1:5" x14ac:dyDescent="0.25">
      <c r="A32">
        <f t="shared" si="1"/>
        <v>30</v>
      </c>
      <c r="B32">
        <f t="shared" ca="1" si="0"/>
        <v>2.0010837771010745</v>
      </c>
    </row>
    <row r="33" spans="1:2" x14ac:dyDescent="0.25">
      <c r="A33">
        <f t="shared" si="1"/>
        <v>31</v>
      </c>
      <c r="B33">
        <f t="shared" ca="1" si="0"/>
        <v>0.62269462586621716</v>
      </c>
    </row>
    <row r="34" spans="1:2" x14ac:dyDescent="0.25">
      <c r="A34">
        <f t="shared" si="1"/>
        <v>32</v>
      </c>
      <c r="B34">
        <f t="shared" ca="1" si="0"/>
        <v>-0.86844092382234228</v>
      </c>
    </row>
    <row r="35" spans="1:2" x14ac:dyDescent="0.25">
      <c r="A35">
        <f t="shared" si="1"/>
        <v>33</v>
      </c>
      <c r="B35">
        <f t="shared" ca="1" si="0"/>
        <v>5.1060509195517252</v>
      </c>
    </row>
    <row r="36" spans="1:2" x14ac:dyDescent="0.25">
      <c r="A36">
        <f t="shared" si="1"/>
        <v>34</v>
      </c>
      <c r="B36">
        <f t="shared" ca="1" si="0"/>
        <v>6.0582961319842745</v>
      </c>
    </row>
    <row r="37" spans="1:2" x14ac:dyDescent="0.25">
      <c r="A37">
        <f t="shared" si="1"/>
        <v>35</v>
      </c>
      <c r="B37">
        <f t="shared" ca="1" si="0"/>
        <v>3.6861875917417319</v>
      </c>
    </row>
    <row r="38" spans="1:2" x14ac:dyDescent="0.25">
      <c r="A38">
        <f t="shared" si="1"/>
        <v>36</v>
      </c>
      <c r="B38">
        <f t="shared" ca="1" si="0"/>
        <v>4.08622282982535</v>
      </c>
    </row>
    <row r="39" spans="1:2" x14ac:dyDescent="0.25">
      <c r="A39">
        <f t="shared" si="1"/>
        <v>37</v>
      </c>
      <c r="B39">
        <f t="shared" ca="1" si="0"/>
        <v>4.2832057994492647</v>
      </c>
    </row>
    <row r="40" spans="1:2" x14ac:dyDescent="0.25">
      <c r="A40">
        <f t="shared" si="1"/>
        <v>38</v>
      </c>
      <c r="B40">
        <f t="shared" ca="1" si="0"/>
        <v>2.3048991217166739</v>
      </c>
    </row>
    <row r="41" spans="1:2" x14ac:dyDescent="0.25">
      <c r="A41">
        <f t="shared" si="1"/>
        <v>39</v>
      </c>
      <c r="B41">
        <f t="shared" ca="1" si="0"/>
        <v>3.1213641669849608</v>
      </c>
    </row>
    <row r="42" spans="1:2" x14ac:dyDescent="0.25">
      <c r="A42">
        <f t="shared" si="1"/>
        <v>40</v>
      </c>
      <c r="B42">
        <f t="shared" ca="1" si="0"/>
        <v>4.6340772089726538</v>
      </c>
    </row>
    <row r="43" spans="1:2" x14ac:dyDescent="0.25">
      <c r="A43">
        <f t="shared" si="1"/>
        <v>41</v>
      </c>
      <c r="B43">
        <f t="shared" ca="1" si="0"/>
        <v>6.4568916612267984</v>
      </c>
    </row>
    <row r="44" spans="1:2" x14ac:dyDescent="0.25">
      <c r="A44">
        <f t="shared" si="1"/>
        <v>42</v>
      </c>
    </row>
    <row r="45" spans="1:2" x14ac:dyDescent="0.25">
      <c r="A45">
        <f t="shared" si="1"/>
        <v>43</v>
      </c>
    </row>
    <row r="46" spans="1:2" x14ac:dyDescent="0.25">
      <c r="A46">
        <f t="shared" si="1"/>
        <v>44</v>
      </c>
    </row>
    <row r="47" spans="1:2" x14ac:dyDescent="0.25">
      <c r="A47">
        <f t="shared" si="1"/>
        <v>45</v>
      </c>
    </row>
    <row r="48" spans="1:2" x14ac:dyDescent="0.25">
      <c r="A48">
        <f t="shared" si="1"/>
        <v>46</v>
      </c>
    </row>
    <row r="49" spans="1:1" x14ac:dyDescent="0.25">
      <c r="A49">
        <f t="shared" si="1"/>
        <v>47</v>
      </c>
    </row>
    <row r="50" spans="1:1" x14ac:dyDescent="0.25">
      <c r="A50">
        <f t="shared" si="1"/>
        <v>48</v>
      </c>
    </row>
    <row r="51" spans="1:1" x14ac:dyDescent="0.25">
      <c r="A51">
        <f t="shared" si="1"/>
        <v>49</v>
      </c>
    </row>
    <row r="52" spans="1:1" x14ac:dyDescent="0.25">
      <c r="A52">
        <f t="shared" si="1"/>
        <v>50</v>
      </c>
    </row>
    <row r="53" spans="1:1" x14ac:dyDescent="0.25">
      <c r="A53">
        <f t="shared" si="1"/>
        <v>51</v>
      </c>
    </row>
    <row r="54" spans="1:1" x14ac:dyDescent="0.25">
      <c r="A54">
        <f t="shared" si="1"/>
        <v>52</v>
      </c>
    </row>
    <row r="55" spans="1:1" x14ac:dyDescent="0.25">
      <c r="A55">
        <f t="shared" si="1"/>
        <v>53</v>
      </c>
    </row>
    <row r="56" spans="1:1" x14ac:dyDescent="0.25">
      <c r="A56">
        <f t="shared" si="1"/>
        <v>54</v>
      </c>
    </row>
    <row r="57" spans="1:1" x14ac:dyDescent="0.25">
      <c r="A57">
        <f t="shared" si="1"/>
        <v>55</v>
      </c>
    </row>
    <row r="58" spans="1:1" x14ac:dyDescent="0.25">
      <c r="A58">
        <f t="shared" si="1"/>
        <v>56</v>
      </c>
    </row>
    <row r="59" spans="1:1" x14ac:dyDescent="0.25">
      <c r="A59">
        <f t="shared" si="1"/>
        <v>57</v>
      </c>
    </row>
    <row r="60" spans="1:1" x14ac:dyDescent="0.25">
      <c r="A60">
        <f t="shared" si="1"/>
        <v>58</v>
      </c>
    </row>
    <row r="61" spans="1:1" x14ac:dyDescent="0.25">
      <c r="A61">
        <f t="shared" si="1"/>
        <v>59</v>
      </c>
    </row>
    <row r="62" spans="1:1" x14ac:dyDescent="0.25">
      <c r="A62">
        <f t="shared" si="1"/>
        <v>60</v>
      </c>
    </row>
    <row r="63" spans="1:1" x14ac:dyDescent="0.25">
      <c r="A63">
        <f t="shared" si="1"/>
        <v>61</v>
      </c>
    </row>
    <row r="64" spans="1:1" x14ac:dyDescent="0.25">
      <c r="A64">
        <f t="shared" si="1"/>
        <v>62</v>
      </c>
    </row>
    <row r="65" spans="1:1" x14ac:dyDescent="0.25">
      <c r="A65">
        <f t="shared" si="1"/>
        <v>63</v>
      </c>
    </row>
    <row r="66" spans="1:1" x14ac:dyDescent="0.25">
      <c r="A66">
        <f t="shared" si="1"/>
        <v>64</v>
      </c>
    </row>
    <row r="67" spans="1:1" x14ac:dyDescent="0.25">
      <c r="A67">
        <f t="shared" si="1"/>
        <v>65</v>
      </c>
    </row>
    <row r="68" spans="1:1" x14ac:dyDescent="0.25">
      <c r="A68">
        <f t="shared" si="1"/>
        <v>66</v>
      </c>
    </row>
    <row r="69" spans="1:1" x14ac:dyDescent="0.25">
      <c r="A69">
        <f t="shared" ref="A69:A132" si="2">A68+1</f>
        <v>67</v>
      </c>
    </row>
    <row r="70" spans="1:1" x14ac:dyDescent="0.25">
      <c r="A70">
        <f t="shared" si="2"/>
        <v>68</v>
      </c>
    </row>
    <row r="71" spans="1:1" x14ac:dyDescent="0.25">
      <c r="A71">
        <f t="shared" si="2"/>
        <v>69</v>
      </c>
    </row>
    <row r="72" spans="1:1" x14ac:dyDescent="0.25">
      <c r="A72">
        <f t="shared" si="2"/>
        <v>70</v>
      </c>
    </row>
    <row r="73" spans="1:1" x14ac:dyDescent="0.25">
      <c r="A73">
        <f t="shared" si="2"/>
        <v>71</v>
      </c>
    </row>
    <row r="74" spans="1:1" x14ac:dyDescent="0.25">
      <c r="A74">
        <f t="shared" si="2"/>
        <v>72</v>
      </c>
    </row>
    <row r="75" spans="1:1" x14ac:dyDescent="0.25">
      <c r="A75">
        <f t="shared" si="2"/>
        <v>73</v>
      </c>
    </row>
    <row r="76" spans="1:1" x14ac:dyDescent="0.25">
      <c r="A76">
        <f t="shared" si="2"/>
        <v>74</v>
      </c>
    </row>
    <row r="77" spans="1:1" x14ac:dyDescent="0.25">
      <c r="A77">
        <f t="shared" si="2"/>
        <v>75</v>
      </c>
    </row>
    <row r="78" spans="1:1" x14ac:dyDescent="0.25">
      <c r="A78">
        <f t="shared" si="2"/>
        <v>76</v>
      </c>
    </row>
    <row r="79" spans="1:1" x14ac:dyDescent="0.25">
      <c r="A79">
        <f t="shared" si="2"/>
        <v>77</v>
      </c>
    </row>
    <row r="80" spans="1:1" x14ac:dyDescent="0.25">
      <c r="A80">
        <f t="shared" si="2"/>
        <v>78</v>
      </c>
    </row>
    <row r="81" spans="1:1" x14ac:dyDescent="0.25">
      <c r="A81">
        <f t="shared" si="2"/>
        <v>79</v>
      </c>
    </row>
    <row r="82" spans="1:1" x14ac:dyDescent="0.25">
      <c r="A82">
        <f t="shared" si="2"/>
        <v>80</v>
      </c>
    </row>
    <row r="83" spans="1:1" x14ac:dyDescent="0.25">
      <c r="A83">
        <f t="shared" si="2"/>
        <v>81</v>
      </c>
    </row>
    <row r="84" spans="1:1" x14ac:dyDescent="0.25">
      <c r="A84">
        <f t="shared" si="2"/>
        <v>82</v>
      </c>
    </row>
    <row r="85" spans="1:1" x14ac:dyDescent="0.25">
      <c r="A85">
        <f t="shared" si="2"/>
        <v>83</v>
      </c>
    </row>
    <row r="86" spans="1:1" x14ac:dyDescent="0.25">
      <c r="A86">
        <f t="shared" si="2"/>
        <v>84</v>
      </c>
    </row>
    <row r="87" spans="1:1" x14ac:dyDescent="0.25">
      <c r="A87">
        <f t="shared" si="2"/>
        <v>85</v>
      </c>
    </row>
    <row r="88" spans="1:1" x14ac:dyDescent="0.25">
      <c r="A88">
        <f t="shared" si="2"/>
        <v>86</v>
      </c>
    </row>
    <row r="89" spans="1:1" x14ac:dyDescent="0.25">
      <c r="A89">
        <f t="shared" si="2"/>
        <v>87</v>
      </c>
    </row>
    <row r="90" spans="1:1" x14ac:dyDescent="0.25">
      <c r="A90">
        <f t="shared" si="2"/>
        <v>88</v>
      </c>
    </row>
    <row r="91" spans="1:1" x14ac:dyDescent="0.25">
      <c r="A91">
        <f t="shared" si="2"/>
        <v>89</v>
      </c>
    </row>
    <row r="92" spans="1:1" x14ac:dyDescent="0.25">
      <c r="A92">
        <f t="shared" si="2"/>
        <v>90</v>
      </c>
    </row>
    <row r="93" spans="1:1" x14ac:dyDescent="0.25">
      <c r="A93">
        <f t="shared" si="2"/>
        <v>91</v>
      </c>
    </row>
    <row r="94" spans="1:1" x14ac:dyDescent="0.25">
      <c r="A94">
        <f t="shared" si="2"/>
        <v>92</v>
      </c>
    </row>
    <row r="95" spans="1:1" x14ac:dyDescent="0.25">
      <c r="A95">
        <f t="shared" si="2"/>
        <v>93</v>
      </c>
    </row>
    <row r="96" spans="1:1" x14ac:dyDescent="0.25">
      <c r="A96">
        <f t="shared" si="2"/>
        <v>94</v>
      </c>
    </row>
    <row r="97" spans="1:1" x14ac:dyDescent="0.25">
      <c r="A97">
        <f t="shared" si="2"/>
        <v>95</v>
      </c>
    </row>
    <row r="98" spans="1:1" x14ac:dyDescent="0.25">
      <c r="A98">
        <f t="shared" si="2"/>
        <v>96</v>
      </c>
    </row>
    <row r="99" spans="1:1" x14ac:dyDescent="0.25">
      <c r="A99">
        <f t="shared" si="2"/>
        <v>97</v>
      </c>
    </row>
    <row r="100" spans="1:1" x14ac:dyDescent="0.25">
      <c r="A100">
        <f t="shared" si="2"/>
        <v>98</v>
      </c>
    </row>
    <row r="101" spans="1:1" x14ac:dyDescent="0.25">
      <c r="A101">
        <f t="shared" si="2"/>
        <v>99</v>
      </c>
    </row>
    <row r="102" spans="1:1" x14ac:dyDescent="0.25">
      <c r="A102">
        <f t="shared" si="2"/>
        <v>100</v>
      </c>
    </row>
    <row r="103" spans="1:1" x14ac:dyDescent="0.25">
      <c r="A103">
        <f t="shared" si="2"/>
        <v>101</v>
      </c>
    </row>
    <row r="104" spans="1:1" x14ac:dyDescent="0.25">
      <c r="A104">
        <f t="shared" si="2"/>
        <v>102</v>
      </c>
    </row>
    <row r="105" spans="1:1" x14ac:dyDescent="0.25">
      <c r="A105">
        <f t="shared" si="2"/>
        <v>103</v>
      </c>
    </row>
    <row r="106" spans="1:1" x14ac:dyDescent="0.25">
      <c r="A106">
        <f t="shared" si="2"/>
        <v>104</v>
      </c>
    </row>
    <row r="107" spans="1:1" x14ac:dyDescent="0.25">
      <c r="A107">
        <f t="shared" si="2"/>
        <v>105</v>
      </c>
    </row>
    <row r="108" spans="1:1" x14ac:dyDescent="0.25">
      <c r="A108">
        <f t="shared" si="2"/>
        <v>106</v>
      </c>
    </row>
    <row r="109" spans="1:1" x14ac:dyDescent="0.25">
      <c r="A109">
        <f t="shared" si="2"/>
        <v>107</v>
      </c>
    </row>
    <row r="110" spans="1:1" x14ac:dyDescent="0.25">
      <c r="A110">
        <f t="shared" si="2"/>
        <v>108</v>
      </c>
    </row>
    <row r="111" spans="1:1" x14ac:dyDescent="0.25">
      <c r="A111">
        <f t="shared" si="2"/>
        <v>109</v>
      </c>
    </row>
    <row r="112" spans="1:1" x14ac:dyDescent="0.25">
      <c r="A112">
        <f t="shared" si="2"/>
        <v>110</v>
      </c>
    </row>
    <row r="113" spans="1:1" x14ac:dyDescent="0.25">
      <c r="A113">
        <f t="shared" si="2"/>
        <v>111</v>
      </c>
    </row>
    <row r="114" spans="1:1" x14ac:dyDescent="0.25">
      <c r="A114">
        <f t="shared" si="2"/>
        <v>112</v>
      </c>
    </row>
    <row r="115" spans="1:1" x14ac:dyDescent="0.25">
      <c r="A115">
        <f t="shared" si="2"/>
        <v>113</v>
      </c>
    </row>
    <row r="116" spans="1:1" x14ac:dyDescent="0.25">
      <c r="A116">
        <f t="shared" si="2"/>
        <v>114</v>
      </c>
    </row>
    <row r="117" spans="1:1" x14ac:dyDescent="0.25">
      <c r="A117">
        <f t="shared" si="2"/>
        <v>115</v>
      </c>
    </row>
    <row r="118" spans="1:1" x14ac:dyDescent="0.25">
      <c r="A118">
        <f t="shared" si="2"/>
        <v>116</v>
      </c>
    </row>
    <row r="119" spans="1:1" x14ac:dyDescent="0.25">
      <c r="A119">
        <f t="shared" si="2"/>
        <v>117</v>
      </c>
    </row>
    <row r="120" spans="1:1" x14ac:dyDescent="0.25">
      <c r="A120">
        <f t="shared" si="2"/>
        <v>118</v>
      </c>
    </row>
    <row r="121" spans="1:1" x14ac:dyDescent="0.25">
      <c r="A121">
        <f t="shared" si="2"/>
        <v>119</v>
      </c>
    </row>
    <row r="122" spans="1:1" x14ac:dyDescent="0.25">
      <c r="A122">
        <f t="shared" si="2"/>
        <v>120</v>
      </c>
    </row>
    <row r="123" spans="1:1" x14ac:dyDescent="0.25">
      <c r="A123">
        <f t="shared" si="2"/>
        <v>121</v>
      </c>
    </row>
    <row r="124" spans="1:1" x14ac:dyDescent="0.25">
      <c r="A124">
        <f t="shared" si="2"/>
        <v>122</v>
      </c>
    </row>
    <row r="125" spans="1:1" x14ac:dyDescent="0.25">
      <c r="A125">
        <f t="shared" si="2"/>
        <v>123</v>
      </c>
    </row>
    <row r="126" spans="1:1" x14ac:dyDescent="0.25">
      <c r="A126">
        <f t="shared" si="2"/>
        <v>124</v>
      </c>
    </row>
    <row r="127" spans="1:1" x14ac:dyDescent="0.25">
      <c r="A127">
        <f t="shared" si="2"/>
        <v>125</v>
      </c>
    </row>
    <row r="128" spans="1:1" x14ac:dyDescent="0.25">
      <c r="A128">
        <f t="shared" si="2"/>
        <v>126</v>
      </c>
    </row>
    <row r="129" spans="1:1" x14ac:dyDescent="0.25">
      <c r="A129">
        <f t="shared" si="2"/>
        <v>127</v>
      </c>
    </row>
    <row r="130" spans="1:1" x14ac:dyDescent="0.25">
      <c r="A130">
        <f t="shared" si="2"/>
        <v>128</v>
      </c>
    </row>
    <row r="131" spans="1:1" x14ac:dyDescent="0.25">
      <c r="A131">
        <f t="shared" si="2"/>
        <v>129</v>
      </c>
    </row>
    <row r="132" spans="1:1" x14ac:dyDescent="0.25">
      <c r="A132">
        <f t="shared" si="2"/>
        <v>130</v>
      </c>
    </row>
    <row r="133" spans="1:1" x14ac:dyDescent="0.25">
      <c r="A133">
        <f t="shared" ref="A133:A184" si="3">A132+1</f>
        <v>131</v>
      </c>
    </row>
    <row r="134" spans="1:1" x14ac:dyDescent="0.25">
      <c r="A134">
        <f t="shared" si="3"/>
        <v>132</v>
      </c>
    </row>
    <row r="135" spans="1:1" x14ac:dyDescent="0.25">
      <c r="A135">
        <f t="shared" si="3"/>
        <v>133</v>
      </c>
    </row>
    <row r="136" spans="1:1" x14ac:dyDescent="0.25">
      <c r="A136">
        <f t="shared" si="3"/>
        <v>134</v>
      </c>
    </row>
    <row r="137" spans="1:1" x14ac:dyDescent="0.25">
      <c r="A137">
        <f t="shared" si="3"/>
        <v>135</v>
      </c>
    </row>
    <row r="138" spans="1:1" x14ac:dyDescent="0.25">
      <c r="A138">
        <f t="shared" si="3"/>
        <v>136</v>
      </c>
    </row>
    <row r="139" spans="1:1" x14ac:dyDescent="0.25">
      <c r="A139">
        <f t="shared" si="3"/>
        <v>137</v>
      </c>
    </row>
    <row r="140" spans="1:1" x14ac:dyDescent="0.25">
      <c r="A140">
        <f t="shared" si="3"/>
        <v>138</v>
      </c>
    </row>
    <row r="141" spans="1:1" x14ac:dyDescent="0.25">
      <c r="A141">
        <f t="shared" si="3"/>
        <v>139</v>
      </c>
    </row>
    <row r="142" spans="1:1" x14ac:dyDescent="0.25">
      <c r="A142">
        <f t="shared" si="3"/>
        <v>140</v>
      </c>
    </row>
    <row r="143" spans="1:1" x14ac:dyDescent="0.25">
      <c r="A143">
        <f t="shared" si="3"/>
        <v>141</v>
      </c>
    </row>
    <row r="144" spans="1:1" x14ac:dyDescent="0.25">
      <c r="A144">
        <f t="shared" si="3"/>
        <v>142</v>
      </c>
    </row>
    <row r="145" spans="1:1" x14ac:dyDescent="0.25">
      <c r="A145">
        <f t="shared" si="3"/>
        <v>143</v>
      </c>
    </row>
    <row r="146" spans="1:1" x14ac:dyDescent="0.25">
      <c r="A146">
        <f t="shared" si="3"/>
        <v>144</v>
      </c>
    </row>
    <row r="147" spans="1:1" x14ac:dyDescent="0.25">
      <c r="A147">
        <f t="shared" si="3"/>
        <v>145</v>
      </c>
    </row>
    <row r="148" spans="1:1" x14ac:dyDescent="0.25">
      <c r="A148">
        <f t="shared" si="3"/>
        <v>146</v>
      </c>
    </row>
    <row r="149" spans="1:1" x14ac:dyDescent="0.25">
      <c r="A149">
        <f t="shared" si="3"/>
        <v>147</v>
      </c>
    </row>
    <row r="150" spans="1:1" x14ac:dyDescent="0.25">
      <c r="A150">
        <f t="shared" si="3"/>
        <v>148</v>
      </c>
    </row>
    <row r="151" spans="1:1" x14ac:dyDescent="0.25">
      <c r="A151">
        <f t="shared" si="3"/>
        <v>149</v>
      </c>
    </row>
    <row r="152" spans="1:1" x14ac:dyDescent="0.25">
      <c r="A152">
        <f t="shared" si="3"/>
        <v>150</v>
      </c>
    </row>
    <row r="153" spans="1:1" x14ac:dyDescent="0.25">
      <c r="A153">
        <f t="shared" si="3"/>
        <v>151</v>
      </c>
    </row>
    <row r="154" spans="1:1" x14ac:dyDescent="0.25">
      <c r="A154">
        <f t="shared" si="3"/>
        <v>152</v>
      </c>
    </row>
    <row r="155" spans="1:1" x14ac:dyDescent="0.25">
      <c r="A155">
        <f t="shared" si="3"/>
        <v>153</v>
      </c>
    </row>
    <row r="156" spans="1:1" x14ac:dyDescent="0.25">
      <c r="A156">
        <f t="shared" si="3"/>
        <v>154</v>
      </c>
    </row>
    <row r="157" spans="1:1" x14ac:dyDescent="0.25">
      <c r="A157">
        <f t="shared" si="3"/>
        <v>155</v>
      </c>
    </row>
    <row r="158" spans="1:1" x14ac:dyDescent="0.25">
      <c r="A158">
        <f t="shared" si="3"/>
        <v>156</v>
      </c>
    </row>
    <row r="159" spans="1:1" x14ac:dyDescent="0.25">
      <c r="A159">
        <f t="shared" si="3"/>
        <v>157</v>
      </c>
    </row>
    <row r="160" spans="1:1" x14ac:dyDescent="0.25">
      <c r="A160">
        <f t="shared" si="3"/>
        <v>158</v>
      </c>
    </row>
    <row r="161" spans="1:1" x14ac:dyDescent="0.25">
      <c r="A161">
        <f t="shared" si="3"/>
        <v>159</v>
      </c>
    </row>
    <row r="162" spans="1:1" x14ac:dyDescent="0.25">
      <c r="A162">
        <f t="shared" si="3"/>
        <v>160</v>
      </c>
    </row>
    <row r="163" spans="1:1" x14ac:dyDescent="0.25">
      <c r="A163">
        <f t="shared" si="3"/>
        <v>161</v>
      </c>
    </row>
    <row r="164" spans="1:1" x14ac:dyDescent="0.25">
      <c r="A164">
        <f t="shared" si="3"/>
        <v>162</v>
      </c>
    </row>
    <row r="165" spans="1:1" x14ac:dyDescent="0.25">
      <c r="A165">
        <f t="shared" si="3"/>
        <v>163</v>
      </c>
    </row>
    <row r="166" spans="1:1" x14ac:dyDescent="0.25">
      <c r="A166">
        <f t="shared" si="3"/>
        <v>164</v>
      </c>
    </row>
    <row r="167" spans="1:1" x14ac:dyDescent="0.25">
      <c r="A167">
        <f t="shared" si="3"/>
        <v>165</v>
      </c>
    </row>
    <row r="168" spans="1:1" x14ac:dyDescent="0.25">
      <c r="A168">
        <f t="shared" si="3"/>
        <v>166</v>
      </c>
    </row>
    <row r="169" spans="1:1" x14ac:dyDescent="0.25">
      <c r="A169">
        <f t="shared" si="3"/>
        <v>167</v>
      </c>
    </row>
    <row r="170" spans="1:1" x14ac:dyDescent="0.25">
      <c r="A170">
        <f t="shared" si="3"/>
        <v>168</v>
      </c>
    </row>
    <row r="171" spans="1:1" x14ac:dyDescent="0.25">
      <c r="A171">
        <f t="shared" si="3"/>
        <v>169</v>
      </c>
    </row>
    <row r="172" spans="1:1" x14ac:dyDescent="0.25">
      <c r="A172">
        <f t="shared" si="3"/>
        <v>170</v>
      </c>
    </row>
    <row r="173" spans="1:1" x14ac:dyDescent="0.25">
      <c r="A173">
        <f t="shared" si="3"/>
        <v>171</v>
      </c>
    </row>
    <row r="174" spans="1:1" x14ac:dyDescent="0.25">
      <c r="A174">
        <f t="shared" si="3"/>
        <v>172</v>
      </c>
    </row>
    <row r="175" spans="1:1" x14ac:dyDescent="0.25">
      <c r="A175">
        <f t="shared" si="3"/>
        <v>173</v>
      </c>
    </row>
    <row r="176" spans="1:1" x14ac:dyDescent="0.25">
      <c r="A176">
        <f t="shared" si="3"/>
        <v>174</v>
      </c>
    </row>
    <row r="177" spans="1:1" x14ac:dyDescent="0.25">
      <c r="A177">
        <f t="shared" si="3"/>
        <v>175</v>
      </c>
    </row>
    <row r="178" spans="1:1" x14ac:dyDescent="0.25">
      <c r="A178">
        <f t="shared" si="3"/>
        <v>176</v>
      </c>
    </row>
    <row r="179" spans="1:1" x14ac:dyDescent="0.25">
      <c r="A179">
        <f t="shared" si="3"/>
        <v>177</v>
      </c>
    </row>
    <row r="180" spans="1:1" x14ac:dyDescent="0.25">
      <c r="A180">
        <f t="shared" si="3"/>
        <v>178</v>
      </c>
    </row>
    <row r="181" spans="1:1" x14ac:dyDescent="0.25">
      <c r="A181">
        <f t="shared" si="3"/>
        <v>179</v>
      </c>
    </row>
    <row r="182" spans="1:1" x14ac:dyDescent="0.25">
      <c r="A182">
        <f t="shared" si="3"/>
        <v>180</v>
      </c>
    </row>
    <row r="183" spans="1:1" x14ac:dyDescent="0.25">
      <c r="A183">
        <f t="shared" si="3"/>
        <v>181</v>
      </c>
    </row>
    <row r="184" spans="1:1" x14ac:dyDescent="0.25">
      <c r="A184">
        <f t="shared" si="3"/>
        <v>182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5"/>
  <sheetViews>
    <sheetView topLeftCell="A6" workbookViewId="0">
      <selection activeCell="E18" sqref="E18"/>
    </sheetView>
  </sheetViews>
  <sheetFormatPr baseColWidth="10" defaultRowHeight="15" x14ac:dyDescent="0.25"/>
  <cols>
    <col min="1" max="1" width="21" bestFit="1" customWidth="1"/>
    <col min="2" max="2" width="21" customWidth="1"/>
    <col min="3" max="3" width="23.85546875" customWidth="1"/>
    <col min="4" max="4" width="23.42578125" bestFit="1" customWidth="1"/>
    <col min="7" max="7" width="20" customWidth="1"/>
    <col min="9" max="9" width="27.5703125" customWidth="1"/>
  </cols>
  <sheetData>
    <row r="1" spans="1:10" x14ac:dyDescent="0.25">
      <c r="A1" s="2" t="s">
        <v>130</v>
      </c>
    </row>
    <row r="2" spans="1:10" x14ac:dyDescent="0.25">
      <c r="A2" s="2" t="s">
        <v>98</v>
      </c>
      <c r="B2" s="2" t="s">
        <v>99</v>
      </c>
      <c r="G2" t="s">
        <v>101</v>
      </c>
      <c r="H2">
        <v>3</v>
      </c>
      <c r="I2" t="s">
        <v>103</v>
      </c>
      <c r="J2">
        <v>5</v>
      </c>
    </row>
    <row r="3" spans="1:10" x14ac:dyDescent="0.25">
      <c r="A3">
        <f ca="1">NORMINV(RAND(), $H$2, $H$3)</f>
        <v>4.2412323414788968</v>
      </c>
      <c r="B3">
        <f t="shared" ref="B3:B8" ca="1" si="0">NORMINV(RAND(), $J$2, $J$3)</f>
        <v>4.9242596760277655</v>
      </c>
      <c r="C3" t="s">
        <v>0</v>
      </c>
      <c r="D3">
        <f ca="1">AVERAGE(A3:A184)</f>
        <v>3.6497505868858302</v>
      </c>
      <c r="G3" t="s">
        <v>104</v>
      </c>
      <c r="H3">
        <v>1</v>
      </c>
      <c r="I3" t="s">
        <v>102</v>
      </c>
      <c r="J3">
        <v>1</v>
      </c>
    </row>
    <row r="4" spans="1:10" x14ac:dyDescent="0.25">
      <c r="A4">
        <f ca="1">NORMINV(RAND(), $H$2, $H$3)</f>
        <v>3.4280691320484515</v>
      </c>
      <c r="B4">
        <f t="shared" ca="1" si="0"/>
        <v>3.4479682162417049</v>
      </c>
      <c r="C4" t="s">
        <v>14</v>
      </c>
      <c r="D4">
        <f ca="1">STDEV(A3:A184)</f>
        <v>0.43091969833438792</v>
      </c>
    </row>
    <row r="5" spans="1:10" x14ac:dyDescent="0.25">
      <c r="A5">
        <f ca="1">NORMINV(RAND(), $H$2, $H$3)</f>
        <v>3.676635581615423</v>
      </c>
      <c r="B5">
        <f t="shared" ca="1" si="0"/>
        <v>5.5241991037781233</v>
      </c>
      <c r="C5" t="s">
        <v>15</v>
      </c>
      <c r="D5">
        <f ca="1">COUNT(A3:A1831)</f>
        <v>4</v>
      </c>
    </row>
    <row r="6" spans="1:10" x14ac:dyDescent="0.25">
      <c r="A6">
        <f ca="1">NORMINV(RAND(), $H$2, $H$3)</f>
        <v>3.2530652924005499</v>
      </c>
      <c r="B6">
        <f t="shared" ca="1" si="0"/>
        <v>5.1039033129415499</v>
      </c>
      <c r="E6" s="2" t="s">
        <v>16</v>
      </c>
      <c r="F6" s="2" t="s">
        <v>17</v>
      </c>
    </row>
    <row r="7" spans="1:10" x14ac:dyDescent="0.25">
      <c r="B7">
        <f t="shared" ca="1" si="0"/>
        <v>4.9487280084317709</v>
      </c>
      <c r="C7" t="s">
        <v>20</v>
      </c>
      <c r="D7">
        <f ca="1">_xlfn.CONFIDENCE.T(D8,D4,D5)</f>
        <v>0.68568940091912167</v>
      </c>
      <c r="E7" s="2">
        <f ca="1">D3-D7</f>
        <v>2.9640611859667088</v>
      </c>
      <c r="F7" s="2">
        <f ca="1">D3+D7</f>
        <v>4.3354399878049517</v>
      </c>
      <c r="H7" s="2"/>
    </row>
    <row r="8" spans="1:10" x14ac:dyDescent="0.25">
      <c r="B8">
        <f t="shared" ca="1" si="0"/>
        <v>4.8866280029976794</v>
      </c>
      <c r="C8" t="s">
        <v>18</v>
      </c>
      <c r="D8" s="4">
        <v>0.05</v>
      </c>
    </row>
    <row r="9" spans="1:10" x14ac:dyDescent="0.25">
      <c r="C9" t="s">
        <v>19</v>
      </c>
      <c r="D9" s="4">
        <f>1-D8</f>
        <v>0.95</v>
      </c>
    </row>
    <row r="10" spans="1:10" x14ac:dyDescent="0.25">
      <c r="G10" s="15" t="str">
        <f ca="1">IF(F7&lt;E15,"Intervalos de confianza disjuntos: SI.  HA HABIDO SUERTE","Intervalos de confianza disjuntos: NO")</f>
        <v>Intervalos de confianza disjuntos: NO</v>
      </c>
    </row>
    <row r="11" spans="1:10" x14ac:dyDescent="0.25">
      <c r="C11" t="s">
        <v>0</v>
      </c>
      <c r="D11">
        <f ca="1">AVERAGE(B3:B184)</f>
        <v>4.8059477200697662</v>
      </c>
    </row>
    <row r="12" spans="1:10" x14ac:dyDescent="0.25">
      <c r="C12" t="s">
        <v>14</v>
      </c>
      <c r="D12">
        <f ca="1">STDEV(B3:B184)</f>
        <v>0.70564355818788771</v>
      </c>
    </row>
    <row r="13" spans="1:10" x14ac:dyDescent="0.25">
      <c r="C13" t="s">
        <v>15</v>
      </c>
      <c r="D13">
        <f ca="1">COUNT(B3:B1831)</f>
        <v>6</v>
      </c>
    </row>
    <row r="14" spans="1:10" x14ac:dyDescent="0.25">
      <c r="E14" s="2" t="s">
        <v>16</v>
      </c>
      <c r="F14" s="2" t="s">
        <v>17</v>
      </c>
    </row>
    <row r="15" spans="1:10" x14ac:dyDescent="0.25">
      <c r="C15" t="s">
        <v>20</v>
      </c>
      <c r="D15">
        <f ca="1">_xlfn.CONFIDENCE.T(D16,D12,D13)</f>
        <v>0.74052749902538539</v>
      </c>
      <c r="E15" s="2">
        <f ca="1">D11-D15</f>
        <v>4.0654202210443806</v>
      </c>
      <c r="F15" s="2">
        <f ca="1">D11+D15</f>
        <v>5.5464752190951518</v>
      </c>
    </row>
    <row r="16" spans="1:10" x14ac:dyDescent="0.25">
      <c r="C16" t="s">
        <v>18</v>
      </c>
      <c r="D16" s="4">
        <v>0.05</v>
      </c>
    </row>
    <row r="17" spans="3:6" x14ac:dyDescent="0.25">
      <c r="C17" t="s">
        <v>19</v>
      </c>
      <c r="D17" s="4">
        <f>1-D16</f>
        <v>0.95</v>
      </c>
    </row>
    <row r="20" spans="3:6" x14ac:dyDescent="0.25">
      <c r="C20" s="2" t="s">
        <v>25</v>
      </c>
      <c r="D20">
        <f ca="1">TTEST(A3:A184,B3:B184,2,2)</f>
        <v>1.9817101823487428E-2</v>
      </c>
    </row>
    <row r="21" spans="3:6" x14ac:dyDescent="0.25">
      <c r="C21" t="s">
        <v>18</v>
      </c>
      <c r="D21" s="4">
        <v>0.05</v>
      </c>
      <c r="E21" s="2"/>
      <c r="F21" s="2" t="str">
        <f ca="1">IF(D20&lt;D21,"Rechazamos hipótesis nula (HA HABIDO SUERTE)","No podemos rechazar hipótesis nula")</f>
        <v>Rechazamos hipótesis nula (HA HABIDO SUERTE)</v>
      </c>
    </row>
    <row r="22" spans="3:6" x14ac:dyDescent="0.25">
      <c r="C22" t="s">
        <v>19</v>
      </c>
      <c r="D22" s="4">
        <f>1-D21</f>
        <v>0.95</v>
      </c>
    </row>
    <row r="24" spans="3:6" x14ac:dyDescent="0.25">
      <c r="C24" s="2" t="s">
        <v>123</v>
      </c>
    </row>
    <row r="25" spans="3:6" x14ac:dyDescent="0.25">
      <c r="C25" s="2">
        <f ca="1">NORMINV(RAND(), $H$2, $H$3)</f>
        <v>2.049486935012327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interv-conf</vt:lpstr>
      <vt:lpstr>interv-conf-bernoulli</vt:lpstr>
      <vt:lpstr>prueba-t-inter-suj</vt:lpstr>
      <vt:lpstr>prueba-t-intra-suj</vt:lpstr>
      <vt:lpstr>chi-cuadrado</vt:lpstr>
      <vt:lpstr>coef-correlac</vt:lpstr>
      <vt:lpstr>interv-conf-calculos</vt:lpstr>
      <vt:lpstr>simulación (1)</vt:lpstr>
      <vt:lpstr>simulación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2024-12-11T17:58:04Z</dcterms:modified>
</cp:coreProperties>
</file>