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bookViews>
    <workbookView showHorizontalScroll="0" showVerticalScroll="0" xWindow="0" yWindow="0" windowWidth="20490" windowHeight="7755"/>
  </bookViews>
  <sheets>
    <sheet name="JUNIO" sheetId="1" r:id="rId1"/>
  </sheets>
  <definedNames>
    <definedName name="_xlnm._FilterDatabase" localSheetId="0" hidden="1">JUNIO!$A$10:$L$494</definedName>
    <definedName name="_xlnm.Print_Area" localSheetId="0">JUNIO!$A$2:$L$494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6" i="1" l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K409" i="1" l="1"/>
  <c r="L409" i="1" s="1"/>
  <c r="K410" i="1"/>
  <c r="L410" i="1"/>
  <c r="K411" i="1"/>
  <c r="L411" i="1" s="1"/>
  <c r="K415" i="1"/>
  <c r="L415" i="1" s="1"/>
  <c r="K413" i="1"/>
  <c r="L413" i="1" s="1"/>
  <c r="K414" i="1"/>
  <c r="L414" i="1" s="1"/>
  <c r="K407" i="1"/>
  <c r="L407" i="1" s="1"/>
  <c r="K408" i="1"/>
  <c r="L408" i="1"/>
  <c r="K412" i="1"/>
  <c r="L412" i="1" s="1"/>
  <c r="K416" i="1"/>
  <c r="L416" i="1" s="1"/>
  <c r="H403" i="1"/>
  <c r="H397" i="1"/>
  <c r="H353" i="1"/>
  <c r="H386" i="1" l="1"/>
  <c r="H385" i="1"/>
  <c r="H384" i="1"/>
  <c r="H381" i="1"/>
  <c r="H380" i="1"/>
  <c r="H374" i="1"/>
  <c r="H373" i="1"/>
  <c r="H362" i="1"/>
  <c r="H350" i="1" l="1"/>
  <c r="H349" i="1"/>
  <c r="H348" i="1"/>
  <c r="H347" i="1"/>
  <c r="H345" i="1"/>
  <c r="H341" i="1" l="1"/>
  <c r="H340" i="1"/>
  <c r="H331" i="1"/>
  <c r="I329" i="1" l="1"/>
  <c r="J329" i="1" s="1"/>
  <c r="L328" i="1"/>
  <c r="I328" i="1"/>
  <c r="K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K322" i="1" l="1"/>
  <c r="L322" i="1" s="1"/>
  <c r="K326" i="1"/>
  <c r="L326" i="1" s="1"/>
  <c r="K323" i="1"/>
  <c r="L323" i="1" s="1"/>
  <c r="K327" i="1"/>
  <c r="L327" i="1" s="1"/>
  <c r="K324" i="1"/>
  <c r="L324" i="1" s="1"/>
  <c r="K321" i="1"/>
  <c r="L321" i="1" s="1"/>
  <c r="K325" i="1"/>
  <c r="L325" i="1" s="1"/>
  <c r="K329" i="1"/>
  <c r="L329" i="1" s="1"/>
  <c r="H316" i="1"/>
  <c r="H313" i="1"/>
  <c r="H134" i="1"/>
  <c r="H298" i="1"/>
  <c r="H297" i="1"/>
  <c r="H296" i="1"/>
  <c r="H294" i="1"/>
  <c r="H292" i="1"/>
  <c r="L290" i="1"/>
  <c r="I290" i="1"/>
  <c r="K290" i="1" s="1"/>
  <c r="L289" i="1"/>
  <c r="I289" i="1"/>
  <c r="K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K284" i="1" l="1"/>
  <c r="L284" i="1" s="1"/>
  <c r="K288" i="1"/>
  <c r="L288" i="1" s="1"/>
  <c r="K285" i="1"/>
  <c r="L285" i="1" s="1"/>
  <c r="K286" i="1"/>
  <c r="L286" i="1" s="1"/>
  <c r="K283" i="1"/>
  <c r="L283" i="1" s="1"/>
  <c r="K287" i="1"/>
  <c r="L287" i="1" s="1"/>
  <c r="H282" i="1"/>
  <c r="H280" i="1"/>
  <c r="H279" i="1"/>
  <c r="I278" i="1"/>
  <c r="J278" i="1" s="1"/>
  <c r="I277" i="1"/>
  <c r="J277" i="1" s="1"/>
  <c r="I276" i="1"/>
  <c r="J276" i="1" s="1"/>
  <c r="I275" i="1"/>
  <c r="J275" i="1" s="1"/>
  <c r="I274" i="1"/>
  <c r="J274" i="1" s="1"/>
  <c r="L273" i="1"/>
  <c r="I273" i="1"/>
  <c r="K273" i="1" s="1"/>
  <c r="L272" i="1"/>
  <c r="I272" i="1"/>
  <c r="K272" i="1" s="1"/>
  <c r="K274" i="1" l="1"/>
  <c r="L274" i="1" s="1"/>
  <c r="K275" i="1"/>
  <c r="L275" i="1" s="1"/>
  <c r="K276" i="1"/>
  <c r="L276" i="1" s="1"/>
  <c r="K277" i="1"/>
  <c r="L277" i="1" s="1"/>
  <c r="K278" i="1"/>
  <c r="L278" i="1" s="1"/>
  <c r="H271" i="1"/>
  <c r="H268" i="1"/>
  <c r="H266" i="1"/>
  <c r="H262" i="1" l="1"/>
  <c r="I140" i="1"/>
  <c r="J140" i="1" s="1"/>
  <c r="H250" i="1"/>
  <c r="I250" i="1" s="1"/>
  <c r="J250" i="1" s="1"/>
  <c r="H248" i="1"/>
  <c r="I248" i="1" s="1"/>
  <c r="H246" i="1"/>
  <c r="I246" i="1" s="1"/>
  <c r="J246" i="1" s="1"/>
  <c r="H245" i="1"/>
  <c r="I245" i="1" s="1"/>
  <c r="J245" i="1" s="1"/>
  <c r="H244" i="1"/>
  <c r="I244" i="1" s="1"/>
  <c r="J244" i="1" s="1"/>
  <c r="H243" i="1"/>
  <c r="I243" i="1" s="1"/>
  <c r="J243" i="1" s="1"/>
  <c r="I251" i="1"/>
  <c r="I249" i="1"/>
  <c r="I247" i="1"/>
  <c r="J247" i="1" s="1"/>
  <c r="I242" i="1"/>
  <c r="J242" i="1" s="1"/>
  <c r="I241" i="1"/>
  <c r="J241" i="1" s="1"/>
  <c r="H240" i="1"/>
  <c r="I240" i="1" s="1"/>
  <c r="J240" i="1" s="1"/>
  <c r="H239" i="1"/>
  <c r="I239" i="1" s="1"/>
  <c r="J239" i="1" s="1"/>
  <c r="H227" i="1"/>
  <c r="H224" i="1"/>
  <c r="H221" i="1"/>
  <c r="H223" i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L207" i="1"/>
  <c r="I207" i="1"/>
  <c r="K207" i="1" s="1"/>
  <c r="K140" i="1" l="1"/>
  <c r="L140" i="1" s="1"/>
  <c r="K247" i="1"/>
  <c r="L247" i="1" s="1"/>
  <c r="K248" i="1"/>
  <c r="L248" i="1" s="1"/>
  <c r="K249" i="1"/>
  <c r="L249" i="1" s="1"/>
  <c r="K242" i="1"/>
  <c r="L242" i="1" s="1"/>
  <c r="K250" i="1"/>
  <c r="L250" i="1" s="1"/>
  <c r="K243" i="1"/>
  <c r="L243" i="1" s="1"/>
  <c r="K251" i="1"/>
  <c r="L251" i="1" s="1"/>
  <c r="K244" i="1"/>
  <c r="L244" i="1" s="1"/>
  <c r="K245" i="1"/>
  <c r="L245" i="1" s="1"/>
  <c r="K246" i="1"/>
  <c r="L246" i="1" s="1"/>
  <c r="K239" i="1"/>
  <c r="L239" i="1" s="1"/>
  <c r="K240" i="1"/>
  <c r="L240" i="1" s="1"/>
  <c r="K241" i="1"/>
  <c r="L241" i="1" s="1"/>
  <c r="K209" i="1"/>
  <c r="L209" i="1" s="1"/>
  <c r="K210" i="1"/>
  <c r="L210" i="1" s="1"/>
  <c r="K211" i="1"/>
  <c r="L211" i="1" s="1"/>
  <c r="K215" i="1"/>
  <c r="L215" i="1" s="1"/>
  <c r="K213" i="1"/>
  <c r="L213" i="1" s="1"/>
  <c r="K214" i="1"/>
  <c r="L214" i="1" s="1"/>
  <c r="K208" i="1"/>
  <c r="L208" i="1" s="1"/>
  <c r="K212" i="1"/>
  <c r="L212" i="1" s="1"/>
  <c r="K216" i="1"/>
  <c r="L216" i="1" s="1"/>
  <c r="H206" i="1" l="1"/>
  <c r="H205" i="1"/>
  <c r="H204" i="1"/>
  <c r="H201" i="1"/>
  <c r="H200" i="1"/>
  <c r="H199" i="1"/>
  <c r="H198" i="1"/>
  <c r="L196" i="1"/>
  <c r="I196" i="1"/>
  <c r="K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1" i="1"/>
  <c r="J191" i="1" s="1"/>
  <c r="K191" i="1" s="1"/>
  <c r="L191" i="1" s="1"/>
  <c r="H190" i="1" l="1"/>
  <c r="H189" i="1"/>
  <c r="H188" i="1"/>
  <c r="H186" i="1"/>
  <c r="I183" i="1"/>
  <c r="J183" i="1" s="1"/>
  <c r="I182" i="1"/>
  <c r="J182" i="1" s="1"/>
  <c r="I181" i="1"/>
  <c r="J181" i="1" s="1"/>
  <c r="I180" i="1"/>
  <c r="J180" i="1" s="1"/>
  <c r="K182" i="1" l="1"/>
  <c r="L182" i="1" s="1"/>
  <c r="K180" i="1"/>
  <c r="L180" i="1" s="1"/>
  <c r="K181" i="1"/>
  <c r="L181" i="1" s="1"/>
  <c r="K183" i="1"/>
  <c r="L183" i="1" s="1"/>
  <c r="H177" i="1"/>
  <c r="H175" i="1"/>
  <c r="I174" i="1"/>
  <c r="J174" i="1" s="1"/>
  <c r="H173" i="1"/>
  <c r="L172" i="1"/>
  <c r="I172" i="1"/>
  <c r="K172" i="1" s="1"/>
  <c r="I168" i="1" l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K161" i="1" l="1"/>
  <c r="L161" i="1" s="1"/>
  <c r="K162" i="1"/>
  <c r="L162" i="1" s="1"/>
  <c r="K163" i="1"/>
  <c r="L163" i="1" s="1"/>
  <c r="K156" i="1"/>
  <c r="L156" i="1" s="1"/>
  <c r="K164" i="1"/>
  <c r="L164" i="1" s="1"/>
  <c r="K157" i="1"/>
  <c r="L157" i="1" s="1"/>
  <c r="K165" i="1"/>
  <c r="L165" i="1" s="1"/>
  <c r="K158" i="1"/>
  <c r="L158" i="1" s="1"/>
  <c r="K166" i="1"/>
  <c r="L166" i="1" s="1"/>
  <c r="K159" i="1"/>
  <c r="L159" i="1" s="1"/>
  <c r="K167" i="1"/>
  <c r="L167" i="1" s="1"/>
  <c r="K160" i="1"/>
  <c r="L160" i="1" s="1"/>
  <c r="K168" i="1"/>
  <c r="L168" i="1" s="1"/>
  <c r="H154" i="1" l="1"/>
  <c r="H153" i="1"/>
  <c r="H150" i="1"/>
  <c r="H149" i="1"/>
  <c r="H148" i="1"/>
  <c r="H147" i="1"/>
  <c r="H146" i="1"/>
  <c r="H145" i="1"/>
  <c r="I143" i="1"/>
  <c r="J143" i="1" s="1"/>
  <c r="K143" i="1" s="1"/>
  <c r="I142" i="1"/>
  <c r="J142" i="1" s="1"/>
  <c r="K142" i="1" s="1"/>
  <c r="I141" i="1"/>
  <c r="J141" i="1" s="1"/>
  <c r="K141" i="1" s="1"/>
  <c r="I139" i="1"/>
  <c r="J139" i="1" s="1"/>
  <c r="K139" i="1" s="1"/>
  <c r="I138" i="1"/>
  <c r="J138" i="1" s="1"/>
  <c r="K138" i="1" s="1"/>
  <c r="I137" i="1"/>
  <c r="J137" i="1" s="1"/>
  <c r="K137" i="1" s="1"/>
  <c r="I136" i="1"/>
  <c r="J136" i="1" s="1"/>
  <c r="K136" i="1" s="1"/>
  <c r="I135" i="1"/>
  <c r="J135" i="1" s="1"/>
  <c r="K135" i="1" s="1"/>
  <c r="L134" i="1"/>
  <c r="I134" i="1"/>
  <c r="K134" i="1" s="1"/>
  <c r="L135" i="1" l="1"/>
  <c r="L136" i="1"/>
  <c r="L137" i="1"/>
  <c r="L138" i="1"/>
  <c r="L139" i="1"/>
  <c r="L141" i="1"/>
  <c r="L142" i="1"/>
  <c r="L143" i="1"/>
  <c r="H132" i="1"/>
  <c r="H127" i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K118" i="1" l="1"/>
  <c r="L118" i="1" s="1"/>
  <c r="K122" i="1"/>
  <c r="L122" i="1" s="1"/>
  <c r="K119" i="1"/>
  <c r="L119" i="1" s="1"/>
  <c r="K123" i="1"/>
  <c r="L123" i="1" s="1"/>
  <c r="K120" i="1"/>
  <c r="L120" i="1" s="1"/>
  <c r="K124" i="1"/>
  <c r="L124" i="1" s="1"/>
  <c r="K117" i="1"/>
  <c r="L117" i="1" s="1"/>
  <c r="K121" i="1"/>
  <c r="L121" i="1" s="1"/>
  <c r="K125" i="1"/>
  <c r="L125" i="1" s="1"/>
  <c r="K126" i="1"/>
  <c r="L126" i="1" s="1"/>
  <c r="H114" i="1" l="1"/>
  <c r="H112" i="1"/>
  <c r="I103" i="1"/>
  <c r="J103" i="1" s="1"/>
  <c r="H102" i="1"/>
  <c r="I102" i="1" s="1"/>
  <c r="J102" i="1" s="1"/>
  <c r="H101" i="1"/>
  <c r="I101" i="1" s="1"/>
  <c r="J101" i="1" s="1"/>
  <c r="I100" i="1"/>
  <c r="J100" i="1" s="1"/>
  <c r="K100" i="1" l="1"/>
  <c r="L100" i="1" s="1"/>
  <c r="K101" i="1"/>
  <c r="L101" i="1" s="1"/>
  <c r="K102" i="1"/>
  <c r="L102" i="1" s="1"/>
  <c r="K103" i="1"/>
  <c r="L103" i="1" s="1"/>
  <c r="I106" i="1" l="1"/>
  <c r="H99" i="1" l="1"/>
  <c r="H97" i="1"/>
  <c r="H95" i="1"/>
  <c r="H83" i="1"/>
  <c r="H82" i="1"/>
  <c r="H81" i="1"/>
  <c r="H79" i="1"/>
  <c r="H58" i="1"/>
  <c r="I58" i="1" s="1"/>
  <c r="J58" i="1" s="1"/>
  <c r="H57" i="1"/>
  <c r="H63" i="1"/>
  <c r="H62" i="1"/>
  <c r="H60" i="1"/>
  <c r="H59" i="1"/>
  <c r="H55" i="1"/>
  <c r="H56" i="1"/>
  <c r="K58" i="1" l="1"/>
  <c r="L58" i="1" s="1"/>
  <c r="H41" i="1"/>
  <c r="H40" i="1"/>
  <c r="H39" i="1"/>
  <c r="H35" i="1"/>
  <c r="H21" i="1" l="1"/>
  <c r="I21" i="1" s="1"/>
  <c r="J21" i="1" s="1"/>
  <c r="H16" i="1"/>
  <c r="I16" i="1" s="1"/>
  <c r="J16" i="1" s="1"/>
  <c r="H15" i="1"/>
  <c r="I15" i="1" s="1"/>
  <c r="J15" i="1" s="1"/>
  <c r="H14" i="1"/>
  <c r="I14" i="1" s="1"/>
  <c r="J14" i="1" s="1"/>
  <c r="H11" i="1"/>
  <c r="I11" i="1" s="1"/>
  <c r="J11" i="1" s="1"/>
  <c r="I12" i="1"/>
  <c r="J12" i="1" s="1"/>
  <c r="I13" i="1"/>
  <c r="J13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I44" i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I74" i="1"/>
  <c r="I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4" i="1"/>
  <c r="J104" i="1" s="1"/>
  <c r="I105" i="1"/>
  <c r="J105" i="1" s="1"/>
  <c r="J106" i="1"/>
  <c r="I107" i="1"/>
  <c r="J107" i="1" s="1"/>
  <c r="I108" i="1"/>
  <c r="J108" i="1" s="1"/>
  <c r="I109" i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I116" i="1"/>
  <c r="I127" i="1"/>
  <c r="J127" i="1" s="1"/>
  <c r="I128" i="1"/>
  <c r="J128" i="1" s="1"/>
  <c r="I129" i="1"/>
  <c r="J129" i="1" s="1"/>
  <c r="K129" i="1" s="1"/>
  <c r="I130" i="1"/>
  <c r="J130" i="1" s="1"/>
  <c r="I131" i="1"/>
  <c r="J131" i="1" s="1"/>
  <c r="K131" i="1" s="1"/>
  <c r="I132" i="1"/>
  <c r="I133" i="1"/>
  <c r="J133" i="1" s="1"/>
  <c r="K133" i="1" s="1"/>
  <c r="I144" i="1"/>
  <c r="J144" i="1" s="1"/>
  <c r="I145" i="1"/>
  <c r="J145" i="1" s="1"/>
  <c r="I146" i="1"/>
  <c r="J146" i="1" s="1"/>
  <c r="I147" i="1"/>
  <c r="J147" i="1" s="1"/>
  <c r="K147" i="1" s="1"/>
  <c r="I148" i="1"/>
  <c r="J148" i="1" s="1"/>
  <c r="I149" i="1"/>
  <c r="J149" i="1" s="1"/>
  <c r="K149" i="1" s="1"/>
  <c r="I150" i="1"/>
  <c r="J150" i="1" s="1"/>
  <c r="I151" i="1"/>
  <c r="J151" i="1" s="1"/>
  <c r="I152" i="1"/>
  <c r="J152" i="1" s="1"/>
  <c r="I153" i="1"/>
  <c r="J153" i="1" s="1"/>
  <c r="K153" i="1" s="1"/>
  <c r="I154" i="1"/>
  <c r="J154" i="1" s="1"/>
  <c r="I155" i="1"/>
  <c r="K155" i="1" s="1"/>
  <c r="I169" i="1"/>
  <c r="K169" i="1" s="1"/>
  <c r="I170" i="1"/>
  <c r="J170" i="1" s="1"/>
  <c r="I171" i="1"/>
  <c r="I173" i="1"/>
  <c r="K173" i="1" s="1"/>
  <c r="I175" i="1"/>
  <c r="I176" i="1"/>
  <c r="J176" i="1" s="1"/>
  <c r="I177" i="1"/>
  <c r="I178" i="1"/>
  <c r="I179" i="1"/>
  <c r="K179" i="1" s="1"/>
  <c r="I184" i="1"/>
  <c r="J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I189" i="1"/>
  <c r="J189" i="1" s="1"/>
  <c r="I190" i="1"/>
  <c r="J190" i="1" s="1"/>
  <c r="K190" i="1" s="1"/>
  <c r="I197" i="1"/>
  <c r="J197" i="1" s="1"/>
  <c r="K197" i="1" s="1"/>
  <c r="I198" i="1"/>
  <c r="J198" i="1" s="1"/>
  <c r="K198" i="1" s="1"/>
  <c r="I199" i="1"/>
  <c r="J199" i="1" s="1"/>
  <c r="I200" i="1"/>
  <c r="J200" i="1" s="1"/>
  <c r="K200" i="1" s="1"/>
  <c r="I201" i="1"/>
  <c r="J201" i="1" s="1"/>
  <c r="I202" i="1"/>
  <c r="J202" i="1" s="1"/>
  <c r="I203" i="1"/>
  <c r="J203" i="1" s="1"/>
  <c r="K203" i="1" s="1"/>
  <c r="I204" i="1"/>
  <c r="I205" i="1"/>
  <c r="J205" i="1" s="1"/>
  <c r="I206" i="1"/>
  <c r="J206" i="1" s="1"/>
  <c r="K206" i="1" s="1"/>
  <c r="I217" i="1"/>
  <c r="J217" i="1" s="1"/>
  <c r="K217" i="1" s="1"/>
  <c r="I218" i="1"/>
  <c r="J218" i="1" s="1"/>
  <c r="K218" i="1" s="1"/>
  <c r="I219" i="1"/>
  <c r="I220" i="1"/>
  <c r="K220" i="1" s="1"/>
  <c r="I221" i="1"/>
  <c r="J221" i="1" s="1"/>
  <c r="K221" i="1" s="1"/>
  <c r="I222" i="1"/>
  <c r="J222" i="1" s="1"/>
  <c r="I223" i="1"/>
  <c r="J223" i="1" s="1"/>
  <c r="I224" i="1"/>
  <c r="J224" i="1" s="1"/>
  <c r="K224" i="1" s="1"/>
  <c r="I225" i="1"/>
  <c r="J225" i="1" s="1"/>
  <c r="I226" i="1"/>
  <c r="K226" i="1" s="1"/>
  <c r="I227" i="1"/>
  <c r="K227" i="1" s="1"/>
  <c r="I228" i="1"/>
  <c r="K228" i="1" s="1"/>
  <c r="I229" i="1"/>
  <c r="J229" i="1" s="1"/>
  <c r="K229" i="1" s="1"/>
  <c r="I230" i="1"/>
  <c r="J230" i="1" s="1"/>
  <c r="K230" i="1" s="1"/>
  <c r="I231" i="1"/>
  <c r="J231" i="1" s="1"/>
  <c r="I232" i="1"/>
  <c r="J232" i="1" s="1"/>
  <c r="K232" i="1" s="1"/>
  <c r="I233" i="1"/>
  <c r="J233" i="1" s="1"/>
  <c r="I234" i="1"/>
  <c r="J234" i="1" s="1"/>
  <c r="K234" i="1" s="1"/>
  <c r="I235" i="1"/>
  <c r="J235" i="1" s="1"/>
  <c r="I236" i="1"/>
  <c r="K236" i="1" s="1"/>
  <c r="I237" i="1"/>
  <c r="K237" i="1" s="1"/>
  <c r="I238" i="1"/>
  <c r="J238" i="1" s="1"/>
  <c r="I252" i="1"/>
  <c r="J252" i="1" s="1"/>
  <c r="K252" i="1" s="1"/>
  <c r="I253" i="1"/>
  <c r="J253" i="1" s="1"/>
  <c r="I254" i="1"/>
  <c r="J254" i="1" s="1"/>
  <c r="I255" i="1"/>
  <c r="J255" i="1" s="1"/>
  <c r="K255" i="1" s="1"/>
  <c r="I256" i="1"/>
  <c r="J256" i="1" s="1"/>
  <c r="I257" i="1"/>
  <c r="J257" i="1" s="1"/>
  <c r="K257" i="1" s="1"/>
  <c r="I258" i="1"/>
  <c r="J258" i="1" s="1"/>
  <c r="I259" i="1"/>
  <c r="J259" i="1" s="1"/>
  <c r="K259" i="1" s="1"/>
  <c r="I260" i="1"/>
  <c r="J260" i="1" s="1"/>
  <c r="I261" i="1"/>
  <c r="J261" i="1" s="1"/>
  <c r="K261" i="1" s="1"/>
  <c r="I262" i="1"/>
  <c r="K262" i="1" s="1"/>
  <c r="I263" i="1"/>
  <c r="I264" i="1"/>
  <c r="I265" i="1"/>
  <c r="J265" i="1" s="1"/>
  <c r="K265" i="1" s="1"/>
  <c r="I266" i="1"/>
  <c r="J266" i="1" s="1"/>
  <c r="K266" i="1" s="1"/>
  <c r="I267" i="1"/>
  <c r="J267" i="1" s="1"/>
  <c r="I268" i="1"/>
  <c r="J268" i="1" s="1"/>
  <c r="K268" i="1" s="1"/>
  <c r="I269" i="1"/>
  <c r="I270" i="1"/>
  <c r="I271" i="1"/>
  <c r="K271" i="1" s="1"/>
  <c r="I279" i="1"/>
  <c r="J279" i="1" s="1"/>
  <c r="I280" i="1"/>
  <c r="J280" i="1" s="1"/>
  <c r="I281" i="1"/>
  <c r="J281" i="1" s="1"/>
  <c r="K281" i="1" s="1"/>
  <c r="I282" i="1"/>
  <c r="J282" i="1" s="1"/>
  <c r="K282" i="1" s="1"/>
  <c r="I291" i="1"/>
  <c r="J291" i="1" s="1"/>
  <c r="K291" i="1" s="1"/>
  <c r="I292" i="1"/>
  <c r="J292" i="1" s="1"/>
  <c r="I293" i="1"/>
  <c r="J293" i="1" s="1"/>
  <c r="I294" i="1"/>
  <c r="J294" i="1" s="1"/>
  <c r="K294" i="1" s="1"/>
  <c r="I295" i="1"/>
  <c r="J295" i="1" s="1"/>
  <c r="I296" i="1"/>
  <c r="J296" i="1" s="1"/>
  <c r="I297" i="1"/>
  <c r="J297" i="1" s="1"/>
  <c r="K297" i="1" s="1"/>
  <c r="I298" i="1"/>
  <c r="J298" i="1" s="1"/>
  <c r="I299" i="1"/>
  <c r="J299" i="1" s="1"/>
  <c r="I300" i="1"/>
  <c r="I301" i="1"/>
  <c r="K301" i="1" s="1"/>
  <c r="I302" i="1"/>
  <c r="I303" i="1"/>
  <c r="J303" i="1" s="1"/>
  <c r="I304" i="1"/>
  <c r="I305" i="1"/>
  <c r="K305" i="1" s="1"/>
  <c r="I306" i="1"/>
  <c r="J306" i="1" s="1"/>
  <c r="K306" i="1" s="1"/>
  <c r="I307" i="1"/>
  <c r="J307" i="1" s="1"/>
  <c r="K307" i="1" s="1"/>
  <c r="I308" i="1"/>
  <c r="J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I313" i="1"/>
  <c r="J313" i="1" s="1"/>
  <c r="K313" i="1" s="1"/>
  <c r="I314" i="1"/>
  <c r="J314" i="1" s="1"/>
  <c r="K314" i="1" s="1"/>
  <c r="I315" i="1"/>
  <c r="J315" i="1" s="1"/>
  <c r="I316" i="1"/>
  <c r="J316" i="1" s="1"/>
  <c r="I317" i="1"/>
  <c r="J317" i="1" s="1"/>
  <c r="I318" i="1"/>
  <c r="J318" i="1" s="1"/>
  <c r="K318" i="1" s="1"/>
  <c r="I319" i="1"/>
  <c r="K319" i="1" s="1"/>
  <c r="I320" i="1"/>
  <c r="K320" i="1" s="1"/>
  <c r="I330" i="1"/>
  <c r="I331" i="1"/>
  <c r="J331" i="1" s="1"/>
  <c r="I332" i="1"/>
  <c r="J332" i="1" s="1"/>
  <c r="K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K340" i="1" s="1"/>
  <c r="I341" i="1"/>
  <c r="I342" i="1"/>
  <c r="K342" i="1" s="1"/>
  <c r="I343" i="1"/>
  <c r="I344" i="1"/>
  <c r="K344" i="1" s="1"/>
  <c r="I345" i="1"/>
  <c r="J345" i="1" s="1"/>
  <c r="I346" i="1"/>
  <c r="I347" i="1"/>
  <c r="J347" i="1" s="1"/>
  <c r="I348" i="1"/>
  <c r="J348" i="1" s="1"/>
  <c r="K348" i="1" s="1"/>
  <c r="I349" i="1"/>
  <c r="J349" i="1" s="1"/>
  <c r="I350" i="1"/>
  <c r="J350" i="1" s="1"/>
  <c r="I351" i="1"/>
  <c r="J351" i="1" s="1"/>
  <c r="I352" i="1"/>
  <c r="J352" i="1" s="1"/>
  <c r="I353" i="1"/>
  <c r="I354" i="1"/>
  <c r="J354" i="1" s="1"/>
  <c r="I355" i="1"/>
  <c r="J355" i="1" s="1"/>
  <c r="I356" i="1"/>
  <c r="J356" i="1" s="1"/>
  <c r="K356" i="1" s="1"/>
  <c r="I357" i="1"/>
  <c r="J357" i="1" s="1"/>
  <c r="I358" i="1"/>
  <c r="J358" i="1" s="1"/>
  <c r="I359" i="1"/>
  <c r="J359" i="1" s="1"/>
  <c r="I360" i="1"/>
  <c r="J360" i="1" s="1"/>
  <c r="I361" i="1"/>
  <c r="I362" i="1"/>
  <c r="J362" i="1" s="1"/>
  <c r="I363" i="1"/>
  <c r="I364" i="1"/>
  <c r="K364" i="1" s="1"/>
  <c r="I365" i="1"/>
  <c r="I366" i="1"/>
  <c r="I367" i="1"/>
  <c r="I368" i="1"/>
  <c r="J368" i="1" s="1"/>
  <c r="I369" i="1"/>
  <c r="J369" i="1" s="1"/>
  <c r="K369" i="1" s="1"/>
  <c r="I370" i="1"/>
  <c r="J370" i="1" s="1"/>
  <c r="K370" i="1" s="1"/>
  <c r="I371" i="1"/>
  <c r="J371" i="1" s="1"/>
  <c r="I372" i="1"/>
  <c r="J372" i="1" s="1"/>
  <c r="I373" i="1"/>
  <c r="J373" i="1" s="1"/>
  <c r="I374" i="1"/>
  <c r="J374" i="1" s="1"/>
  <c r="I375" i="1"/>
  <c r="J375" i="1" s="1"/>
  <c r="K375" i="1" s="1"/>
  <c r="I376" i="1"/>
  <c r="J376" i="1" s="1"/>
  <c r="I377" i="1"/>
  <c r="J377" i="1" s="1"/>
  <c r="I378" i="1"/>
  <c r="K378" i="1" s="1"/>
  <c r="I379" i="1"/>
  <c r="I380" i="1"/>
  <c r="K380" i="1" s="1"/>
  <c r="I381" i="1"/>
  <c r="I382" i="1"/>
  <c r="K382" i="1" s="1"/>
  <c r="I383" i="1"/>
  <c r="J383" i="1" s="1"/>
  <c r="I384" i="1"/>
  <c r="J384" i="1" s="1"/>
  <c r="K384" i="1" s="1"/>
  <c r="I385" i="1"/>
  <c r="J385" i="1" s="1"/>
  <c r="K385" i="1" s="1"/>
  <c r="I386" i="1"/>
  <c r="J386" i="1" s="1"/>
  <c r="I387" i="1"/>
  <c r="J387" i="1" s="1"/>
  <c r="I388" i="1"/>
  <c r="I389" i="1"/>
  <c r="J389" i="1" s="1"/>
  <c r="K389" i="1" s="1"/>
  <c r="I390" i="1"/>
  <c r="J390" i="1" s="1"/>
  <c r="I391" i="1"/>
  <c r="J391" i="1" s="1"/>
  <c r="I392" i="1"/>
  <c r="J392" i="1" s="1"/>
  <c r="I393" i="1"/>
  <c r="J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I398" i="1"/>
  <c r="J398" i="1" s="1"/>
  <c r="K398" i="1" s="1"/>
  <c r="I399" i="1"/>
  <c r="K399" i="1" s="1"/>
  <c r="I400" i="1"/>
  <c r="K400" i="1" s="1"/>
  <c r="I401" i="1"/>
  <c r="J401" i="1" s="1"/>
  <c r="I402" i="1"/>
  <c r="J402" i="1" s="1"/>
  <c r="K402" i="1" s="1"/>
  <c r="I403" i="1"/>
  <c r="J403" i="1" s="1"/>
  <c r="K403" i="1" s="1"/>
  <c r="I404" i="1"/>
  <c r="K404" i="1" s="1"/>
  <c r="I405" i="1"/>
  <c r="I406" i="1"/>
  <c r="K406" i="1" s="1"/>
  <c r="I417" i="1"/>
  <c r="J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L203" i="1" l="1"/>
  <c r="K238" i="1"/>
  <c r="L238" i="1" s="1"/>
  <c r="K302" i="1"/>
  <c r="L302" i="1" s="1"/>
  <c r="K295" i="1"/>
  <c r="L295" i="1" s="1"/>
  <c r="K371" i="1"/>
  <c r="L371" i="1" s="1"/>
  <c r="L310" i="1"/>
  <c r="L218" i="1"/>
  <c r="L314" i="1"/>
  <c r="L306" i="1"/>
  <c r="K264" i="1"/>
  <c r="L264" i="1" s="1"/>
  <c r="L155" i="1"/>
  <c r="K334" i="1"/>
  <c r="L334" i="1" s="1"/>
  <c r="K368" i="1"/>
  <c r="L368" i="1"/>
  <c r="L266" i="1"/>
  <c r="K253" i="1"/>
  <c r="L253" i="1" s="1"/>
  <c r="L149" i="1"/>
  <c r="K299" i="1"/>
  <c r="L299" i="1" s="1"/>
  <c r="L268" i="1"/>
  <c r="K345" i="1"/>
  <c r="L345" i="1" s="1"/>
  <c r="L309" i="1"/>
  <c r="K222" i="1"/>
  <c r="L222" i="1" s="1"/>
  <c r="L255" i="1"/>
  <c r="K417" i="1"/>
  <c r="L417" i="1"/>
  <c r="K361" i="1"/>
  <c r="L361" i="1" s="1"/>
  <c r="K336" i="1"/>
  <c r="L336" i="1" s="1"/>
  <c r="K331" i="1"/>
  <c r="L331" i="1" s="1"/>
  <c r="L449" i="1"/>
  <c r="K449" i="1"/>
  <c r="K469" i="1"/>
  <c r="L469" i="1"/>
  <c r="L453" i="1"/>
  <c r="K453" i="1"/>
  <c r="L437" i="1"/>
  <c r="K437" i="1"/>
  <c r="K421" i="1"/>
  <c r="L421" i="1"/>
  <c r="K405" i="1"/>
  <c r="L405" i="1" s="1"/>
  <c r="K377" i="1"/>
  <c r="L377" i="1"/>
  <c r="K360" i="1"/>
  <c r="L360" i="1"/>
  <c r="K347" i="1"/>
  <c r="L347" i="1" s="1"/>
  <c r="K316" i="1"/>
  <c r="L316" i="1" s="1"/>
  <c r="K300" i="1"/>
  <c r="L300" i="1" s="1"/>
  <c r="K258" i="1"/>
  <c r="L258" i="1" s="1"/>
  <c r="K363" i="1"/>
  <c r="L363" i="1" s="1"/>
  <c r="K296" i="1"/>
  <c r="L296" i="1" s="1"/>
  <c r="L401" i="1"/>
  <c r="K401" i="1"/>
  <c r="K337" i="1"/>
  <c r="L337" i="1" s="1"/>
  <c r="K219" i="1"/>
  <c r="L219" i="1" s="1"/>
  <c r="K366" i="1"/>
  <c r="L366" i="1"/>
  <c r="K350" i="1"/>
  <c r="L350" i="1" s="1"/>
  <c r="L433" i="1"/>
  <c r="K433" i="1"/>
  <c r="L473" i="1"/>
  <c r="K473" i="1"/>
  <c r="L457" i="1"/>
  <c r="K457" i="1"/>
  <c r="L441" i="1"/>
  <c r="K441" i="1"/>
  <c r="L425" i="1"/>
  <c r="K425" i="1"/>
  <c r="K393" i="1"/>
  <c r="L393" i="1" s="1"/>
  <c r="K358" i="1"/>
  <c r="L358" i="1"/>
  <c r="K373" i="1"/>
  <c r="L373" i="1"/>
  <c r="K386" i="1"/>
  <c r="L386" i="1"/>
  <c r="L465" i="1"/>
  <c r="K465" i="1"/>
  <c r="K352" i="1"/>
  <c r="L352" i="1"/>
  <c r="K304" i="1"/>
  <c r="L304" i="1"/>
  <c r="K477" i="1"/>
  <c r="L477" i="1"/>
  <c r="K461" i="1"/>
  <c r="L461" i="1"/>
  <c r="K445" i="1"/>
  <c r="L445" i="1"/>
  <c r="K429" i="1"/>
  <c r="L429" i="1"/>
  <c r="K397" i="1"/>
  <c r="L397" i="1"/>
  <c r="K391" i="1"/>
  <c r="L391" i="1" s="1"/>
  <c r="K339" i="1"/>
  <c r="L339" i="1" s="1"/>
  <c r="K312" i="1"/>
  <c r="L312" i="1" s="1"/>
  <c r="L232" i="1"/>
  <c r="L198" i="1"/>
  <c r="K177" i="1"/>
  <c r="L177" i="1" s="1"/>
  <c r="K171" i="1"/>
  <c r="L171" i="1" s="1"/>
  <c r="L475" i="1"/>
  <c r="L467" i="1"/>
  <c r="L459" i="1"/>
  <c r="L451" i="1"/>
  <c r="L443" i="1"/>
  <c r="L435" i="1"/>
  <c r="L427" i="1"/>
  <c r="L419" i="1"/>
  <c r="L403" i="1"/>
  <c r="L395" i="1"/>
  <c r="L389" i="1"/>
  <c r="L375" i="1"/>
  <c r="L319" i="1"/>
  <c r="K267" i="1"/>
  <c r="L267" i="1" s="1"/>
  <c r="K263" i="1"/>
  <c r="L263" i="1" s="1"/>
  <c r="L237" i="1"/>
  <c r="L133" i="1"/>
  <c r="L382" i="1"/>
  <c r="K353" i="1"/>
  <c r="L353" i="1" s="1"/>
  <c r="L342" i="1"/>
  <c r="K315" i="1"/>
  <c r="L315" i="1" s="1"/>
  <c r="K292" i="1"/>
  <c r="L292" i="1" s="1"/>
  <c r="K279" i="1"/>
  <c r="L279" i="1" s="1"/>
  <c r="K201" i="1"/>
  <c r="L201" i="1" s="1"/>
  <c r="K188" i="1"/>
  <c r="L188" i="1" s="1"/>
  <c r="L471" i="1"/>
  <c r="L463" i="1"/>
  <c r="L455" i="1"/>
  <c r="L447" i="1"/>
  <c r="L439" i="1"/>
  <c r="L431" i="1"/>
  <c r="L423" i="1"/>
  <c r="L399" i="1"/>
  <c r="K317" i="1"/>
  <c r="L317" i="1" s="1"/>
  <c r="K269" i="1"/>
  <c r="L269" i="1" s="1"/>
  <c r="L261" i="1"/>
  <c r="K204" i="1"/>
  <c r="L204" i="1" s="1"/>
  <c r="K387" i="1"/>
  <c r="L387" i="1" s="1"/>
  <c r="L384" i="1"/>
  <c r="L380" i="1"/>
  <c r="L370" i="1"/>
  <c r="K355" i="1"/>
  <c r="L355" i="1" s="1"/>
  <c r="L344" i="1"/>
  <c r="L320" i="1"/>
  <c r="L305" i="1"/>
  <c r="L301" i="1"/>
  <c r="L294" i="1"/>
  <c r="L228" i="1"/>
  <c r="L153" i="1"/>
  <c r="L147" i="1"/>
  <c r="K390" i="1"/>
  <c r="L390" i="1"/>
  <c r="K362" i="1"/>
  <c r="L362" i="1" s="1"/>
  <c r="K383" i="1"/>
  <c r="L383" i="1" s="1"/>
  <c r="K379" i="1"/>
  <c r="L379" i="1" s="1"/>
  <c r="K354" i="1"/>
  <c r="L354" i="1" s="1"/>
  <c r="K343" i="1"/>
  <c r="L343" i="1" s="1"/>
  <c r="K372" i="1"/>
  <c r="L372" i="1" s="1"/>
  <c r="K365" i="1"/>
  <c r="L365" i="1" s="1"/>
  <c r="K346" i="1"/>
  <c r="L346" i="1" s="1"/>
  <c r="K335" i="1"/>
  <c r="L335" i="1" s="1"/>
  <c r="K392" i="1"/>
  <c r="L392" i="1" s="1"/>
  <c r="K357" i="1"/>
  <c r="L357" i="1" s="1"/>
  <c r="K338" i="1"/>
  <c r="L338" i="1" s="1"/>
  <c r="K349" i="1"/>
  <c r="L349" i="1" s="1"/>
  <c r="K330" i="1"/>
  <c r="L330" i="1"/>
  <c r="K388" i="1"/>
  <c r="L388" i="1" s="1"/>
  <c r="K381" i="1"/>
  <c r="L381" i="1" s="1"/>
  <c r="K374" i="1"/>
  <c r="L374" i="1"/>
  <c r="K341" i="1"/>
  <c r="L341" i="1" s="1"/>
  <c r="K367" i="1"/>
  <c r="L367" i="1" s="1"/>
  <c r="K333" i="1"/>
  <c r="L333" i="1" s="1"/>
  <c r="K376" i="1"/>
  <c r="L376" i="1" s="1"/>
  <c r="K351" i="1"/>
  <c r="L351" i="1" s="1"/>
  <c r="K359" i="1"/>
  <c r="L359" i="1" s="1"/>
  <c r="K202" i="1"/>
  <c r="L202" i="1" s="1"/>
  <c r="K189" i="1"/>
  <c r="L189" i="1" s="1"/>
  <c r="K303" i="1"/>
  <c r="L303" i="1" s="1"/>
  <c r="K280" i="1"/>
  <c r="L280" i="1" s="1"/>
  <c r="K151" i="1"/>
  <c r="L151" i="1" s="1"/>
  <c r="K145" i="1"/>
  <c r="L145" i="1" s="1"/>
  <c r="K223" i="1"/>
  <c r="L223" i="1" s="1"/>
  <c r="K233" i="1"/>
  <c r="L233" i="1" s="1"/>
  <c r="K298" i="1"/>
  <c r="L298" i="1" s="1"/>
  <c r="L271" i="1"/>
  <c r="K254" i="1"/>
  <c r="L254" i="1" s="1"/>
  <c r="L227" i="1"/>
  <c r="K205" i="1"/>
  <c r="L205" i="1" s="1"/>
  <c r="K175" i="1"/>
  <c r="L175" i="1" s="1"/>
  <c r="L282" i="1"/>
  <c r="K270" i="1"/>
  <c r="L270" i="1"/>
  <c r="K235" i="1"/>
  <c r="L235" i="1" s="1"/>
  <c r="K231" i="1"/>
  <c r="L231" i="1" s="1"/>
  <c r="K199" i="1"/>
  <c r="L199" i="1" s="1"/>
  <c r="L186" i="1"/>
  <c r="K260" i="1"/>
  <c r="L260" i="1" s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06" i="1"/>
  <c r="L404" i="1"/>
  <c r="L402" i="1"/>
  <c r="L400" i="1"/>
  <c r="L398" i="1"/>
  <c r="L396" i="1"/>
  <c r="L394" i="1"/>
  <c r="L385" i="1"/>
  <c r="L369" i="1"/>
  <c r="L318" i="1"/>
  <c r="L311" i="1"/>
  <c r="K308" i="1"/>
  <c r="L308" i="1" s="1"/>
  <c r="K256" i="1"/>
  <c r="L256" i="1" s="1"/>
  <c r="L378" i="1"/>
  <c r="L364" i="1"/>
  <c r="L356" i="1"/>
  <c r="L348" i="1"/>
  <c r="L340" i="1"/>
  <c r="L332" i="1"/>
  <c r="K293" i="1"/>
  <c r="L293" i="1" s="1"/>
  <c r="L229" i="1"/>
  <c r="K225" i="1"/>
  <c r="L225" i="1" s="1"/>
  <c r="L217" i="1"/>
  <c r="L234" i="1"/>
  <c r="L224" i="1"/>
  <c r="L185" i="1"/>
  <c r="L173" i="1"/>
  <c r="L262" i="1"/>
  <c r="L257" i="1"/>
  <c r="L252" i="1"/>
  <c r="L226" i="1"/>
  <c r="L221" i="1"/>
  <c r="L197" i="1"/>
  <c r="L187" i="1"/>
  <c r="L129" i="1"/>
  <c r="L179" i="1"/>
  <c r="K47" i="1"/>
  <c r="L47" i="1"/>
  <c r="K116" i="1"/>
  <c r="L116" i="1"/>
  <c r="K96" i="1"/>
  <c r="L96" i="1" s="1"/>
  <c r="K85" i="1"/>
  <c r="L85" i="1" s="1"/>
  <c r="K35" i="1"/>
  <c r="L35" i="1" s="1"/>
  <c r="K84" i="1"/>
  <c r="L84" i="1" s="1"/>
  <c r="K53" i="1"/>
  <c r="L53" i="1" s="1"/>
  <c r="K15" i="1"/>
  <c r="L15" i="1" s="1"/>
  <c r="K184" i="1"/>
  <c r="L184" i="1" s="1"/>
  <c r="K106" i="1"/>
  <c r="L106" i="1" s="1"/>
  <c r="K64" i="1"/>
  <c r="L64" i="1"/>
  <c r="K59" i="1"/>
  <c r="L59" i="1" s="1"/>
  <c r="K52" i="1"/>
  <c r="L52" i="1" s="1"/>
  <c r="K33" i="1"/>
  <c r="L33" i="1" s="1"/>
  <c r="K130" i="1"/>
  <c r="L130" i="1" s="1"/>
  <c r="K90" i="1"/>
  <c r="L90" i="1" s="1"/>
  <c r="L307" i="1"/>
  <c r="L291" i="1"/>
  <c r="L259" i="1"/>
  <c r="L230" i="1"/>
  <c r="L200" i="1"/>
  <c r="K111" i="1"/>
  <c r="L111" i="1" s="1"/>
  <c r="K105" i="1"/>
  <c r="L105" i="1" s="1"/>
  <c r="K82" i="1"/>
  <c r="L82" i="1" s="1"/>
  <c r="K57" i="1"/>
  <c r="L57" i="1" s="1"/>
  <c r="K51" i="1"/>
  <c r="L51" i="1" s="1"/>
  <c r="K21" i="1"/>
  <c r="L21" i="1" s="1"/>
  <c r="K91" i="1"/>
  <c r="L91" i="1" s="1"/>
  <c r="K66" i="1"/>
  <c r="L66" i="1" s="1"/>
  <c r="K41" i="1"/>
  <c r="L41" i="1" s="1"/>
  <c r="K110" i="1"/>
  <c r="L110" i="1" s="1"/>
  <c r="K104" i="1"/>
  <c r="L104" i="1" s="1"/>
  <c r="K70" i="1"/>
  <c r="L70" i="1" s="1"/>
  <c r="K31" i="1"/>
  <c r="L31" i="1" s="1"/>
  <c r="K26" i="1"/>
  <c r="L26" i="1" s="1"/>
  <c r="K20" i="1"/>
  <c r="L20" i="1" s="1"/>
  <c r="K13" i="1"/>
  <c r="L13" i="1" s="1"/>
  <c r="K174" i="1"/>
  <c r="L174" i="1" s="1"/>
  <c r="K146" i="1"/>
  <c r="L146" i="1" s="1"/>
  <c r="K80" i="1"/>
  <c r="L80" i="1" s="1"/>
  <c r="K75" i="1"/>
  <c r="L75" i="1"/>
  <c r="K69" i="1"/>
  <c r="L69" i="1" s="1"/>
  <c r="K49" i="1"/>
  <c r="L49" i="1" s="1"/>
  <c r="K25" i="1"/>
  <c r="L25" i="1" s="1"/>
  <c r="K19" i="1"/>
  <c r="L19" i="1" s="1"/>
  <c r="L313" i="1"/>
  <c r="L281" i="1"/>
  <c r="L265" i="1"/>
  <c r="L236" i="1"/>
  <c r="L220" i="1"/>
  <c r="L190" i="1"/>
  <c r="K170" i="1"/>
  <c r="L170" i="1" s="1"/>
  <c r="K150" i="1"/>
  <c r="L150" i="1" s="1"/>
  <c r="K127" i="1"/>
  <c r="L127" i="1" s="1"/>
  <c r="K98" i="1"/>
  <c r="L98" i="1" s="1"/>
  <c r="K74" i="1"/>
  <c r="L74" i="1"/>
  <c r="K68" i="1"/>
  <c r="L68" i="1" s="1"/>
  <c r="K37" i="1"/>
  <c r="L37" i="1" s="1"/>
  <c r="L297" i="1"/>
  <c r="L206" i="1"/>
  <c r="K154" i="1"/>
  <c r="L154" i="1" s="1"/>
  <c r="L131" i="1"/>
  <c r="K86" i="1"/>
  <c r="L86" i="1" s="1"/>
  <c r="K42" i="1"/>
  <c r="L42" i="1" s="1"/>
  <c r="K36" i="1"/>
  <c r="L36" i="1" s="1"/>
  <c r="K17" i="1"/>
  <c r="L17" i="1" s="1"/>
  <c r="K115" i="1"/>
  <c r="L115" i="1" s="1"/>
  <c r="K95" i="1"/>
  <c r="L95" i="1" s="1"/>
  <c r="K79" i="1"/>
  <c r="L79" i="1" s="1"/>
  <c r="K63" i="1"/>
  <c r="L63" i="1" s="1"/>
  <c r="K46" i="1"/>
  <c r="L46" i="1" s="1"/>
  <c r="K30" i="1"/>
  <c r="L30" i="1" s="1"/>
  <c r="K14" i="1"/>
  <c r="L14" i="1" s="1"/>
  <c r="K176" i="1"/>
  <c r="L176" i="1" s="1"/>
  <c r="K114" i="1"/>
  <c r="L114" i="1" s="1"/>
  <c r="K109" i="1"/>
  <c r="L109" i="1"/>
  <c r="K94" i="1"/>
  <c r="L94" i="1" s="1"/>
  <c r="K89" i="1"/>
  <c r="L89" i="1" s="1"/>
  <c r="K78" i="1"/>
  <c r="L78" i="1" s="1"/>
  <c r="K73" i="1"/>
  <c r="L73" i="1"/>
  <c r="K62" i="1"/>
  <c r="L62" i="1" s="1"/>
  <c r="K56" i="1"/>
  <c r="L56" i="1" s="1"/>
  <c r="K45" i="1"/>
  <c r="L45" i="1" s="1"/>
  <c r="K40" i="1"/>
  <c r="L40" i="1" s="1"/>
  <c r="K29" i="1"/>
  <c r="L29" i="1" s="1"/>
  <c r="K24" i="1"/>
  <c r="L24" i="1" s="1"/>
  <c r="L169" i="1"/>
  <c r="K108" i="1"/>
  <c r="L108" i="1" s="1"/>
  <c r="K99" i="1"/>
  <c r="L99" i="1" s="1"/>
  <c r="K88" i="1"/>
  <c r="L88" i="1" s="1"/>
  <c r="K83" i="1"/>
  <c r="L83" i="1" s="1"/>
  <c r="K72" i="1"/>
  <c r="L72" i="1"/>
  <c r="K67" i="1"/>
  <c r="L67" i="1" s="1"/>
  <c r="K55" i="1"/>
  <c r="L55" i="1" s="1"/>
  <c r="K50" i="1"/>
  <c r="L50" i="1" s="1"/>
  <c r="K39" i="1"/>
  <c r="L39" i="1" s="1"/>
  <c r="K34" i="1"/>
  <c r="L34" i="1" s="1"/>
  <c r="K23" i="1"/>
  <c r="L23" i="1"/>
  <c r="K18" i="1"/>
  <c r="L18" i="1" s="1"/>
  <c r="K113" i="1"/>
  <c r="L113" i="1" s="1"/>
  <c r="K93" i="1"/>
  <c r="L93" i="1" s="1"/>
  <c r="K77" i="1"/>
  <c r="L77" i="1" s="1"/>
  <c r="K61" i="1"/>
  <c r="L61" i="1" s="1"/>
  <c r="K44" i="1"/>
  <c r="L44" i="1"/>
  <c r="K28" i="1"/>
  <c r="L28" i="1" s="1"/>
  <c r="K12" i="1"/>
  <c r="L12" i="1" s="1"/>
  <c r="K178" i="1"/>
  <c r="L178" i="1" s="1"/>
  <c r="K152" i="1"/>
  <c r="L152" i="1" s="1"/>
  <c r="K148" i="1"/>
  <c r="L148" i="1" s="1"/>
  <c r="K144" i="1"/>
  <c r="L144" i="1" s="1"/>
  <c r="K132" i="1"/>
  <c r="L132" i="1" s="1"/>
  <c r="K128" i="1"/>
  <c r="L128" i="1" s="1"/>
  <c r="K112" i="1"/>
  <c r="L112" i="1" s="1"/>
  <c r="K107" i="1"/>
  <c r="L107" i="1" s="1"/>
  <c r="K92" i="1"/>
  <c r="L92" i="1" s="1"/>
  <c r="K87" i="1"/>
  <c r="L87" i="1" s="1"/>
  <c r="K76" i="1"/>
  <c r="L76" i="1" s="1"/>
  <c r="K71" i="1"/>
  <c r="L71" i="1" s="1"/>
  <c r="K60" i="1"/>
  <c r="L60" i="1" s="1"/>
  <c r="K54" i="1"/>
  <c r="L54" i="1" s="1"/>
  <c r="K43" i="1"/>
  <c r="L43" i="1"/>
  <c r="K38" i="1"/>
  <c r="L38" i="1" s="1"/>
  <c r="K27" i="1"/>
  <c r="L27" i="1" s="1"/>
  <c r="K22" i="1"/>
  <c r="L22" i="1" s="1"/>
  <c r="K11" i="1"/>
  <c r="L11" i="1" s="1"/>
  <c r="K97" i="1"/>
  <c r="L97" i="1" s="1"/>
  <c r="K81" i="1"/>
  <c r="L81" i="1" s="1"/>
  <c r="K65" i="1"/>
  <c r="L65" i="1" s="1"/>
  <c r="K48" i="1"/>
  <c r="L48" i="1" s="1"/>
  <c r="K32" i="1"/>
  <c r="L32" i="1" s="1"/>
  <c r="K16" i="1"/>
  <c r="L16" i="1" s="1"/>
  <c r="F494" i="1"/>
  <c r="I493" i="1" l="1"/>
  <c r="J493" i="1" s="1"/>
  <c r="I492" i="1"/>
  <c r="J492" i="1" s="1"/>
  <c r="I491" i="1"/>
  <c r="J491" i="1" s="1"/>
  <c r="I490" i="1"/>
  <c r="J490" i="1" s="1"/>
  <c r="I489" i="1"/>
  <c r="J489" i="1" s="1"/>
  <c r="L489" i="1" l="1"/>
  <c r="K489" i="1"/>
  <c r="L491" i="1"/>
  <c r="K491" i="1"/>
  <c r="K492" i="1"/>
  <c r="L492" i="1"/>
  <c r="L490" i="1"/>
  <c r="K490" i="1"/>
  <c r="L493" i="1"/>
  <c r="K493" i="1"/>
  <c r="I482" i="1"/>
  <c r="J482" i="1" s="1"/>
  <c r="I481" i="1"/>
  <c r="J481" i="1" s="1"/>
  <c r="I480" i="1"/>
  <c r="J480" i="1" s="1"/>
  <c r="I483" i="1"/>
  <c r="J483" i="1" s="1"/>
  <c r="I484" i="1"/>
  <c r="J484" i="1" s="1"/>
  <c r="I485" i="1"/>
  <c r="J485" i="1" s="1"/>
  <c r="I486" i="1"/>
  <c r="J486" i="1" s="1"/>
  <c r="I487" i="1"/>
  <c r="J487" i="1" s="1"/>
  <c r="L485" i="1" l="1"/>
  <c r="K485" i="1"/>
  <c r="K484" i="1"/>
  <c r="L484" i="1"/>
  <c r="L483" i="1"/>
  <c r="K483" i="1"/>
  <c r="K480" i="1"/>
  <c r="L480" i="1"/>
  <c r="L481" i="1"/>
  <c r="K481" i="1"/>
  <c r="L482" i="1"/>
  <c r="K482" i="1"/>
  <c r="L487" i="1"/>
  <c r="K487" i="1"/>
  <c r="L486" i="1"/>
  <c r="K486" i="1"/>
  <c r="I488" i="1" l="1"/>
  <c r="J488" i="1" s="1"/>
  <c r="I479" i="1"/>
  <c r="J479" i="1" s="1"/>
  <c r="I478" i="1"/>
  <c r="J478" i="1" s="1"/>
  <c r="L478" i="1" l="1"/>
  <c r="K478" i="1"/>
  <c r="L479" i="1"/>
  <c r="K479" i="1"/>
  <c r="K488" i="1"/>
  <c r="L488" i="1"/>
  <c r="H494" i="1"/>
  <c r="J494" i="1" l="1"/>
  <c r="G494" i="1"/>
  <c r="K494" i="1" l="1"/>
  <c r="I494" i="1" l="1"/>
  <c r="L494" i="1"/>
</calcChain>
</file>

<file path=xl/sharedStrings.xml><?xml version="1.0" encoding="utf-8"?>
<sst xmlns="http://schemas.openxmlformats.org/spreadsheetml/2006/main" count="1233" uniqueCount="35">
  <si>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</si>
  <si>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</si>
  <si>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</si>
  <si>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</si>
  <si>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</si>
  <si>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</si>
  <si>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</si>
  <si>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</si>
  <si>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</si>
  <si>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</si>
  <si>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</si>
  <si>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</si>
  <si>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</si>
  <si>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MES DE JUNIO 2022</t>
  </si>
  <si>
    <t>PC-01</t>
  </si>
  <si>
    <t>VT - PLANTA</t>
  </si>
  <si>
    <t>2001914N0B</t>
  </si>
  <si>
    <t>1001914N0D</t>
  </si>
  <si>
    <t>MR42REV10D</t>
  </si>
  <si>
    <t>2501914N0D</t>
  </si>
  <si>
    <t>2001914N0D</t>
  </si>
  <si>
    <t xml:space="preserve">GAMA </t>
  </si>
  <si>
    <t>1501914N0D</t>
  </si>
  <si>
    <t>LC INFRA</t>
  </si>
  <si>
    <t>PC-02</t>
  </si>
  <si>
    <t>PC-03</t>
  </si>
  <si>
    <t>150M416N0B</t>
  </si>
  <si>
    <t>2501914R3B</t>
  </si>
  <si>
    <t>2501914N0B</t>
  </si>
  <si>
    <t>MR45REV14D</t>
  </si>
  <si>
    <t>2001914NIB</t>
  </si>
  <si>
    <t>3001914N0D</t>
  </si>
  <si>
    <t>100M418N0B</t>
  </si>
  <si>
    <t>10,5</t>
  </si>
  <si>
    <t>2501914R2B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</si>
</sst>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0" fontId="0" fillId="0" borderId="6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/>
    <xf numFmtId="44" fontId="0" fillId="0" borderId="12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3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44" fontId="0" fillId="3" borderId="10" xfId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44" fontId="0" fillId="0" borderId="11" xfId="1" applyFont="1" applyFill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96"/>
  <sheetViews>
    <sheetView showGridLines="0" tabSelected="1" view="pageBreakPreview" zoomScaleNormal="100" zoomScaleSheetLayoutView="100" workbookViewId="0">
      <pane ySplit="10" topLeftCell="A405" activePane="bottomLeft" state="frozen"/>
      <selection pane="bottomLeft" activeCell="A417" sqref="A417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9" width="14.140625" bestFit="1" customWidth="1"/>
    <col min="10" max="10" width="14.140625" customWidth="1"/>
    <col min="11" max="11" width="13.42578125" customWidth="1"/>
    <col min="12" max="12" width="14.140625" bestFit="1" customWidth="1"/>
    <col min="13" max="13" width="11.42578125" customWidth="1"/>
  </cols>
  <sheetData>
    <row r="1" spans="1:12" ht="15" hidden="1" customHeight="1" x14ac:dyDescent="0.25">
      <c r="D1" s="21"/>
      <c r="E1" s="1"/>
      <c r="F1" s="21"/>
      <c r="G1" s="21"/>
      <c r="H1" s="4"/>
      <c r="I1" s="4"/>
      <c r="J1" s="4">
        <v>0</v>
      </c>
      <c r="K1" s="4"/>
      <c r="L1" s="4"/>
    </row>
    <row r="2" spans="1:12" ht="21" x14ac:dyDescent="0.35">
      <c r="D2" s="20" t="s">
        <v>13</v>
      </c>
      <c r="E2" s="20"/>
      <c r="F2" s="20"/>
      <c r="G2" s="20"/>
      <c r="H2" s="20"/>
      <c r="I2" s="20"/>
      <c r="J2" s="20"/>
      <c r="K2" s="20"/>
      <c r="L2" s="20"/>
    </row>
    <row r="3" spans="1:12" x14ac:dyDescent="0.25">
      <c r="D3" s="32"/>
      <c r="E3" s="2"/>
      <c r="F3" s="21"/>
      <c r="G3" s="21"/>
      <c r="H3" s="4"/>
      <c r="I3" s="4"/>
      <c r="J3" s="4"/>
      <c r="K3" s="4"/>
      <c r="L3" s="4"/>
    </row>
    <row r="4" spans="1:12" x14ac:dyDescent="0.25">
      <c r="D4" s="21"/>
      <c r="E4" s="2"/>
      <c r="F4" s="21"/>
      <c r="G4" s="21"/>
      <c r="H4" s="4"/>
      <c r="I4" s="4"/>
      <c r="J4" s="4"/>
      <c r="K4" s="4"/>
      <c r="L4" s="4"/>
    </row>
    <row r="5" spans="1:12" x14ac:dyDescent="0.25">
      <c r="D5" s="21"/>
      <c r="E5" s="2"/>
      <c r="F5" s="21"/>
      <c r="G5" s="21"/>
      <c r="H5" s="24"/>
      <c r="I5" s="4"/>
      <c r="J5" s="4"/>
      <c r="K5" s="4"/>
      <c r="L5" s="4"/>
    </row>
    <row r="6" spans="1:12" x14ac:dyDescent="0.25">
      <c r="D6" s="21"/>
      <c r="E6" s="2"/>
      <c r="F6" s="21"/>
      <c r="G6" s="21"/>
      <c r="H6" s="4"/>
      <c r="I6" s="4"/>
      <c r="J6" s="4"/>
      <c r="K6" s="4"/>
      <c r="L6" s="4"/>
    </row>
    <row r="7" spans="1:12" x14ac:dyDescent="0.25">
      <c r="A7" s="48" t="s">
        <v>0</v>
      </c>
      <c r="B7" s="21"/>
      <c r="C7" s="21"/>
      <c r="D7" s="21"/>
      <c r="E7" s="21"/>
      <c r="F7" s="21"/>
      <c r="G7" s="21"/>
      <c r="H7" s="23"/>
      <c r="I7" s="21"/>
      <c r="J7" s="21"/>
    </row>
    <row r="8" spans="1:12" x14ac:dyDescent="0.25">
      <c r="D8" s="21"/>
      <c r="F8" s="21"/>
      <c r="G8" s="21"/>
      <c r="H8" s="4"/>
      <c r="I8" s="4"/>
      <c r="J8" s="4"/>
      <c r="K8" s="4"/>
      <c r="L8" s="4"/>
    </row>
    <row r="9" spans="1:12" ht="15.75" thickBot="1" x14ac:dyDescent="0.3">
      <c r="A9" s="2"/>
      <c r="B9" s="2"/>
      <c r="D9" s="14"/>
      <c r="E9" s="3"/>
      <c r="F9" s="14"/>
      <c r="G9" s="14"/>
      <c r="H9" s="4"/>
      <c r="I9" s="4"/>
      <c r="J9" s="4"/>
      <c r="K9" s="4"/>
      <c r="L9" s="4"/>
    </row>
    <row r="10" spans="1:12" ht="30.75" thickBot="1" x14ac:dyDescent="0.3">
      <c r="A10" s="5" t="s">
        <v>1</v>
      </c>
      <c r="B10" s="6" t="s">
        <v>7</v>
      </c>
      <c r="C10" s="6" t="s">
        <v>2</v>
      </c>
      <c r="D10" s="6" t="s">
        <v>5</v>
      </c>
      <c r="E10" s="6" t="s">
        <v>4</v>
      </c>
      <c r="F10" s="6" t="s">
        <v>3</v>
      </c>
      <c r="G10" s="6" t="s">
        <v>6</v>
      </c>
      <c r="H10" s="7" t="s">
        <v>8</v>
      </c>
      <c r="I10" s="7" t="s">
        <v>9</v>
      </c>
      <c r="J10" s="8" t="s">
        <v>10</v>
      </c>
      <c r="K10" s="37" t="s">
        <v>12</v>
      </c>
      <c r="L10" s="9" t="s">
        <v>11</v>
      </c>
    </row>
    <row r="11" spans="1:12" x14ac:dyDescent="0.25">
      <c r="A11" s="54" t="s">
        <v>14</v>
      </c>
      <c r="B11" s="55">
        <v>44713</v>
      </c>
      <c r="C11" s="33">
        <v>64580</v>
      </c>
      <c r="D11" s="44" t="s">
        <v>15</v>
      </c>
      <c r="E11" s="45" t="s">
        <v>16</v>
      </c>
      <c r="F11" s="25">
        <v>10.5</v>
      </c>
      <c r="G11" s="25">
        <v>10.5</v>
      </c>
      <c r="H11" s="17">
        <f>1555+243</f>
        <v>1798</v>
      </c>
      <c r="I11" s="17">
        <f t="shared" ref="I11:I75" si="0">+H11*F11</f>
        <v>18879</v>
      </c>
      <c r="J11" s="36">
        <f t="shared" ref="J11:J71" si="1">+I11*0.16</f>
        <v>3020.64</v>
      </c>
      <c r="K11" s="10">
        <f t="shared" ref="K11:K75" si="2">IF(J11&gt;0,0,I11)</f>
        <v>0</v>
      </c>
      <c r="L11" s="18">
        <f t="shared" ref="L11:L75" si="3">IF(J11=0,0,K11+I11+J11)</f>
        <v>21899.64</v>
      </c>
    </row>
    <row r="12" spans="1:12" x14ac:dyDescent="0.25">
      <c r="A12" s="54" t="s">
        <v>14</v>
      </c>
      <c r="B12" s="55">
        <v>44713</v>
      </c>
      <c r="C12" s="46">
        <v>62831</v>
      </c>
      <c r="D12" s="44" t="s">
        <v>15</v>
      </c>
      <c r="E12" s="45" t="s">
        <v>16</v>
      </c>
      <c r="F12" s="25">
        <v>10.5</v>
      </c>
      <c r="G12" s="45">
        <v>10.5</v>
      </c>
      <c r="H12" s="17">
        <v>1798</v>
      </c>
      <c r="I12" s="17">
        <f t="shared" si="0"/>
        <v>18879</v>
      </c>
      <c r="J12" s="36">
        <f t="shared" si="1"/>
        <v>3020.64</v>
      </c>
      <c r="K12" s="10">
        <f t="shared" si="2"/>
        <v>0</v>
      </c>
      <c r="L12" s="18">
        <f t="shared" si="3"/>
        <v>21899.64</v>
      </c>
    </row>
    <row r="13" spans="1:12" x14ac:dyDescent="0.25">
      <c r="A13" s="54" t="s">
        <v>14</v>
      </c>
      <c r="B13" s="55">
        <v>44713</v>
      </c>
      <c r="C13" s="33">
        <v>64163</v>
      </c>
      <c r="D13" s="50" t="s">
        <v>15</v>
      </c>
      <c r="E13" s="51" t="s">
        <v>17</v>
      </c>
      <c r="F13" s="25">
        <v>4</v>
      </c>
      <c r="G13" s="25">
        <v>0</v>
      </c>
      <c r="H13" s="17">
        <v>1366</v>
      </c>
      <c r="I13" s="17">
        <f t="shared" si="0"/>
        <v>5464</v>
      </c>
      <c r="J13" s="36">
        <f t="shared" si="1"/>
        <v>874.24</v>
      </c>
      <c r="K13" s="10">
        <f t="shared" si="2"/>
        <v>0</v>
      </c>
      <c r="L13" s="18">
        <f t="shared" si="3"/>
        <v>6338.24</v>
      </c>
    </row>
    <row r="14" spans="1:12" x14ac:dyDescent="0.25">
      <c r="A14" s="54" t="s">
        <v>14</v>
      </c>
      <c r="B14" s="55">
        <v>44713</v>
      </c>
      <c r="C14" s="46">
        <v>64708</v>
      </c>
      <c r="D14" s="50" t="s">
        <v>15</v>
      </c>
      <c r="E14" s="51" t="s">
        <v>18</v>
      </c>
      <c r="F14" s="25">
        <v>47</v>
      </c>
      <c r="G14" s="51">
        <v>0</v>
      </c>
      <c r="H14" s="17">
        <f>89300/F14</f>
        <v>1900</v>
      </c>
      <c r="I14" s="17">
        <f t="shared" si="0"/>
        <v>89300</v>
      </c>
      <c r="J14" s="36">
        <f t="shared" si="1"/>
        <v>14288</v>
      </c>
      <c r="K14" s="10">
        <f t="shared" si="2"/>
        <v>0</v>
      </c>
      <c r="L14" s="18">
        <f t="shared" si="3"/>
        <v>103588</v>
      </c>
    </row>
    <row r="15" spans="1:12" s="35" customFormat="1" x14ac:dyDescent="0.25">
      <c r="A15" s="54" t="s">
        <v>14</v>
      </c>
      <c r="B15" s="55">
        <v>44713</v>
      </c>
      <c r="C15" s="43">
        <v>64661</v>
      </c>
      <c r="D15" s="50" t="s">
        <v>15</v>
      </c>
      <c r="E15" s="51" t="s">
        <v>19</v>
      </c>
      <c r="F15" s="42">
        <v>7</v>
      </c>
      <c r="G15" s="42">
        <v>0</v>
      </c>
      <c r="H15" s="17">
        <f>13671/F15</f>
        <v>1953</v>
      </c>
      <c r="I15" s="17">
        <f t="shared" si="0"/>
        <v>13671</v>
      </c>
      <c r="J15" s="36">
        <f t="shared" si="1"/>
        <v>2187.36</v>
      </c>
      <c r="K15" s="10">
        <f t="shared" si="2"/>
        <v>0</v>
      </c>
      <c r="L15" s="18">
        <f t="shared" si="3"/>
        <v>15858.36</v>
      </c>
    </row>
    <row r="16" spans="1:12" x14ac:dyDescent="0.25">
      <c r="A16" s="54" t="s">
        <v>14</v>
      </c>
      <c r="B16" s="55">
        <v>44713</v>
      </c>
      <c r="C16" s="43">
        <v>64709</v>
      </c>
      <c r="D16" s="50" t="s">
        <v>15</v>
      </c>
      <c r="E16" s="51" t="s">
        <v>20</v>
      </c>
      <c r="F16" s="52">
        <v>5</v>
      </c>
      <c r="G16" s="27">
        <v>0</v>
      </c>
      <c r="H16" s="29">
        <f>1590+112</f>
        <v>1702</v>
      </c>
      <c r="I16" s="17">
        <f t="shared" si="0"/>
        <v>8510</v>
      </c>
      <c r="J16" s="36">
        <f t="shared" si="1"/>
        <v>1361.6000000000001</v>
      </c>
      <c r="K16" s="10">
        <f t="shared" si="2"/>
        <v>0</v>
      </c>
      <c r="L16" s="18">
        <f t="shared" si="3"/>
        <v>9871.6</v>
      </c>
    </row>
    <row r="17" spans="1:12" x14ac:dyDescent="0.25">
      <c r="A17" s="54" t="s">
        <v>14</v>
      </c>
      <c r="B17" s="55">
        <v>44713</v>
      </c>
      <c r="C17" s="53">
        <v>64642</v>
      </c>
      <c r="D17" s="50" t="s">
        <v>21</v>
      </c>
      <c r="E17" s="42" t="s">
        <v>22</v>
      </c>
      <c r="F17" s="27">
        <v>4</v>
      </c>
      <c r="G17" s="27">
        <v>0</v>
      </c>
      <c r="H17" s="17">
        <v>1533</v>
      </c>
      <c r="I17" s="17">
        <f t="shared" si="0"/>
        <v>6132</v>
      </c>
      <c r="J17" s="36">
        <f t="shared" si="1"/>
        <v>981.12</v>
      </c>
      <c r="K17" s="10">
        <f t="shared" si="2"/>
        <v>0</v>
      </c>
      <c r="L17" s="18">
        <f t="shared" si="3"/>
        <v>7113.12</v>
      </c>
    </row>
    <row r="18" spans="1:12" x14ac:dyDescent="0.25">
      <c r="A18" s="54" t="s">
        <v>14</v>
      </c>
      <c r="B18" s="55">
        <v>44713</v>
      </c>
      <c r="C18" s="53">
        <v>64710</v>
      </c>
      <c r="D18" s="50" t="s">
        <v>15</v>
      </c>
      <c r="E18" s="52" t="s">
        <v>20</v>
      </c>
      <c r="F18" s="25">
        <v>12.5</v>
      </c>
      <c r="G18" s="25">
        <v>0</v>
      </c>
      <c r="H18" s="17">
        <v>1590</v>
      </c>
      <c r="I18" s="17">
        <f t="shared" si="0"/>
        <v>19875</v>
      </c>
      <c r="J18" s="36">
        <f t="shared" si="1"/>
        <v>3180</v>
      </c>
      <c r="K18" s="10">
        <f t="shared" si="2"/>
        <v>0</v>
      </c>
      <c r="L18" s="18">
        <f t="shared" si="3"/>
        <v>23055</v>
      </c>
    </row>
    <row r="19" spans="1:12" x14ac:dyDescent="0.25">
      <c r="A19" s="54" t="s">
        <v>14</v>
      </c>
      <c r="B19" s="55">
        <v>44713</v>
      </c>
      <c r="C19" s="46">
        <v>64649</v>
      </c>
      <c r="D19" s="50" t="s">
        <v>23</v>
      </c>
      <c r="E19" s="51" t="s">
        <v>20</v>
      </c>
      <c r="F19" s="25">
        <v>20</v>
      </c>
      <c r="G19" s="51">
        <v>0</v>
      </c>
      <c r="H19" s="56">
        <v>1590</v>
      </c>
      <c r="I19" s="17">
        <f t="shared" si="0"/>
        <v>31800</v>
      </c>
      <c r="J19" s="36">
        <f t="shared" si="1"/>
        <v>5088</v>
      </c>
      <c r="K19" s="10">
        <f t="shared" si="2"/>
        <v>0</v>
      </c>
      <c r="L19" s="18">
        <f t="shared" si="3"/>
        <v>36888</v>
      </c>
    </row>
    <row r="20" spans="1:12" x14ac:dyDescent="0.25">
      <c r="A20" s="54" t="s">
        <v>14</v>
      </c>
      <c r="B20" s="55">
        <v>44713</v>
      </c>
      <c r="C20" s="46">
        <v>64650</v>
      </c>
      <c r="D20" s="50" t="s">
        <v>23</v>
      </c>
      <c r="E20" s="51" t="s">
        <v>17</v>
      </c>
      <c r="F20" s="25">
        <v>4</v>
      </c>
      <c r="G20" s="25">
        <v>0</v>
      </c>
      <c r="H20" s="17">
        <v>1401</v>
      </c>
      <c r="I20" s="17">
        <f t="shared" si="0"/>
        <v>5604</v>
      </c>
      <c r="J20" s="36">
        <f t="shared" si="1"/>
        <v>896.64</v>
      </c>
      <c r="K20" s="10">
        <f t="shared" si="2"/>
        <v>0</v>
      </c>
      <c r="L20" s="18">
        <f t="shared" si="3"/>
        <v>6500.64</v>
      </c>
    </row>
    <row r="21" spans="1:12" x14ac:dyDescent="0.25">
      <c r="A21" s="54" t="s">
        <v>14</v>
      </c>
      <c r="B21" s="55">
        <v>44713</v>
      </c>
      <c r="C21" s="53">
        <v>64711</v>
      </c>
      <c r="D21" s="50" t="s">
        <v>15</v>
      </c>
      <c r="E21" s="52" t="s">
        <v>20</v>
      </c>
      <c r="F21" s="52">
        <v>14</v>
      </c>
      <c r="G21" s="52">
        <v>0</v>
      </c>
      <c r="H21" s="56">
        <f>1590+112</f>
        <v>1702</v>
      </c>
      <c r="I21" s="17">
        <f t="shared" si="0"/>
        <v>23828</v>
      </c>
      <c r="J21" s="36">
        <f t="shared" si="1"/>
        <v>3812.48</v>
      </c>
      <c r="K21" s="10">
        <f t="shared" si="2"/>
        <v>0</v>
      </c>
      <c r="L21" s="18">
        <f t="shared" si="3"/>
        <v>27640.48</v>
      </c>
    </row>
    <row r="22" spans="1:12" s="35" customFormat="1" x14ac:dyDescent="0.25">
      <c r="A22" s="54" t="s">
        <v>24</v>
      </c>
      <c r="B22" s="55">
        <v>44713</v>
      </c>
      <c r="C22" s="53">
        <v>64646</v>
      </c>
      <c r="D22" s="50" t="s">
        <v>15</v>
      </c>
      <c r="E22" s="51" t="s">
        <v>22</v>
      </c>
      <c r="F22" s="52">
        <v>18</v>
      </c>
      <c r="G22" s="52">
        <v>0</v>
      </c>
      <c r="H22" s="17">
        <v>1650</v>
      </c>
      <c r="I22" s="17">
        <f t="shared" si="0"/>
        <v>29700</v>
      </c>
      <c r="J22" s="36">
        <f t="shared" si="1"/>
        <v>4752</v>
      </c>
      <c r="K22" s="10">
        <f t="shared" si="2"/>
        <v>0</v>
      </c>
      <c r="L22" s="18">
        <f t="shared" si="3"/>
        <v>34452</v>
      </c>
    </row>
    <row r="23" spans="1:12" x14ac:dyDescent="0.25">
      <c r="A23" s="54" t="s">
        <v>24</v>
      </c>
      <c r="B23" s="55">
        <v>44713</v>
      </c>
      <c r="C23" s="53">
        <v>64645</v>
      </c>
      <c r="D23" s="50" t="s">
        <v>15</v>
      </c>
      <c r="E23" s="51" t="s">
        <v>20</v>
      </c>
      <c r="F23" s="52">
        <v>4.5</v>
      </c>
      <c r="G23" s="27">
        <v>0</v>
      </c>
      <c r="H23" s="29">
        <v>1590</v>
      </c>
      <c r="I23" s="17">
        <f t="shared" si="0"/>
        <v>7155</v>
      </c>
      <c r="J23" s="36">
        <v>0</v>
      </c>
      <c r="K23" s="10">
        <f t="shared" si="2"/>
        <v>7155</v>
      </c>
      <c r="L23" s="18">
        <f t="shared" si="3"/>
        <v>0</v>
      </c>
    </row>
    <row r="24" spans="1:12" x14ac:dyDescent="0.25">
      <c r="A24" s="54" t="s">
        <v>24</v>
      </c>
      <c r="B24" s="55">
        <v>44713</v>
      </c>
      <c r="C24" s="53">
        <v>64657</v>
      </c>
      <c r="D24" s="50" t="s">
        <v>15</v>
      </c>
      <c r="E24" s="52" t="s">
        <v>17</v>
      </c>
      <c r="F24" s="27">
        <v>6</v>
      </c>
      <c r="G24" s="27">
        <v>0</v>
      </c>
      <c r="H24" s="17">
        <v>1366</v>
      </c>
      <c r="I24" s="17">
        <f t="shared" si="0"/>
        <v>8196</v>
      </c>
      <c r="J24" s="36">
        <f t="shared" si="1"/>
        <v>1311.3600000000001</v>
      </c>
      <c r="K24" s="10">
        <f t="shared" si="2"/>
        <v>0</v>
      </c>
      <c r="L24" s="18">
        <f t="shared" si="3"/>
        <v>9507.36</v>
      </c>
    </row>
    <row r="25" spans="1:12" x14ac:dyDescent="0.25">
      <c r="A25" s="54" t="s">
        <v>24</v>
      </c>
      <c r="B25" s="55">
        <v>44713</v>
      </c>
      <c r="C25" s="33">
        <v>64656</v>
      </c>
      <c r="D25" s="50" t="s">
        <v>15</v>
      </c>
      <c r="E25" s="51" t="s">
        <v>17</v>
      </c>
      <c r="F25" s="25">
        <v>4</v>
      </c>
      <c r="G25" s="25">
        <v>0</v>
      </c>
      <c r="H25" s="17">
        <v>1366</v>
      </c>
      <c r="I25" s="17">
        <f t="shared" si="0"/>
        <v>5464</v>
      </c>
      <c r="J25" s="36">
        <f t="shared" si="1"/>
        <v>874.24</v>
      </c>
      <c r="K25" s="10">
        <f t="shared" si="2"/>
        <v>0</v>
      </c>
      <c r="L25" s="18">
        <f t="shared" si="3"/>
        <v>6338.24</v>
      </c>
    </row>
    <row r="26" spans="1:12" x14ac:dyDescent="0.25">
      <c r="A26" s="54" t="s">
        <v>24</v>
      </c>
      <c r="B26" s="55">
        <v>44713</v>
      </c>
      <c r="C26" s="46">
        <v>64651</v>
      </c>
      <c r="D26" s="50" t="s">
        <v>15</v>
      </c>
      <c r="E26" s="51" t="s">
        <v>20</v>
      </c>
      <c r="F26" s="25">
        <v>7</v>
      </c>
      <c r="G26" s="51">
        <v>0</v>
      </c>
      <c r="H26" s="56">
        <v>1555</v>
      </c>
      <c r="I26" s="17">
        <f t="shared" si="0"/>
        <v>10885</v>
      </c>
      <c r="J26" s="36">
        <f t="shared" si="1"/>
        <v>1741.6000000000001</v>
      </c>
      <c r="K26" s="10">
        <f t="shared" si="2"/>
        <v>0</v>
      </c>
      <c r="L26" s="18">
        <f t="shared" si="3"/>
        <v>12626.6</v>
      </c>
    </row>
    <row r="27" spans="1:12" x14ac:dyDescent="0.25">
      <c r="A27" s="54" t="s">
        <v>24</v>
      </c>
      <c r="B27" s="55">
        <v>44713</v>
      </c>
      <c r="C27" s="53">
        <v>64658</v>
      </c>
      <c r="D27" s="47" t="s">
        <v>15</v>
      </c>
      <c r="E27" s="52" t="s">
        <v>16</v>
      </c>
      <c r="F27" s="52">
        <v>6.5</v>
      </c>
      <c r="G27" s="52">
        <v>6.5</v>
      </c>
      <c r="H27" s="17">
        <v>1798</v>
      </c>
      <c r="I27" s="17">
        <f t="shared" si="0"/>
        <v>11687</v>
      </c>
      <c r="J27" s="36">
        <f t="shared" si="1"/>
        <v>1869.92</v>
      </c>
      <c r="K27" s="10">
        <f t="shared" si="2"/>
        <v>0</v>
      </c>
      <c r="L27" s="18">
        <f t="shared" si="3"/>
        <v>13556.92</v>
      </c>
    </row>
    <row r="28" spans="1:12" x14ac:dyDescent="0.25">
      <c r="A28" s="54" t="s">
        <v>24</v>
      </c>
      <c r="B28" s="55">
        <v>44713</v>
      </c>
      <c r="C28" s="53">
        <v>64414</v>
      </c>
      <c r="D28" s="47" t="s">
        <v>15</v>
      </c>
      <c r="E28" s="47" t="s">
        <v>16</v>
      </c>
      <c r="F28" s="52">
        <v>11</v>
      </c>
      <c r="G28" s="52">
        <v>11</v>
      </c>
      <c r="H28" s="17">
        <v>1798</v>
      </c>
      <c r="I28" s="17">
        <f t="shared" si="0"/>
        <v>19778</v>
      </c>
      <c r="J28" s="36">
        <f t="shared" si="1"/>
        <v>3164.48</v>
      </c>
      <c r="K28" s="10">
        <f t="shared" si="2"/>
        <v>0</v>
      </c>
      <c r="L28" s="18">
        <f t="shared" si="3"/>
        <v>22942.48</v>
      </c>
    </row>
    <row r="29" spans="1:12" x14ac:dyDescent="0.25">
      <c r="A29" s="54" t="s">
        <v>24</v>
      </c>
      <c r="B29" s="55">
        <v>44713</v>
      </c>
      <c r="C29" s="53">
        <v>64654</v>
      </c>
      <c r="D29" s="47" t="s">
        <v>15</v>
      </c>
      <c r="E29" s="52" t="s">
        <v>20</v>
      </c>
      <c r="F29" s="52">
        <v>15</v>
      </c>
      <c r="G29" s="52">
        <v>0</v>
      </c>
      <c r="H29" s="17">
        <v>1555</v>
      </c>
      <c r="I29" s="17">
        <f t="shared" si="0"/>
        <v>23325</v>
      </c>
      <c r="J29" s="36">
        <f t="shared" si="1"/>
        <v>3732</v>
      </c>
      <c r="K29" s="10">
        <f t="shared" si="2"/>
        <v>0</v>
      </c>
      <c r="L29" s="18">
        <f t="shared" si="3"/>
        <v>27057</v>
      </c>
    </row>
    <row r="30" spans="1:12" x14ac:dyDescent="0.25">
      <c r="A30" s="54" t="s">
        <v>25</v>
      </c>
      <c r="B30" s="55">
        <v>44713</v>
      </c>
      <c r="C30" s="53">
        <v>64660</v>
      </c>
      <c r="D30" s="47" t="s">
        <v>15</v>
      </c>
      <c r="E30" s="52" t="s">
        <v>16</v>
      </c>
      <c r="F30" s="52">
        <v>6</v>
      </c>
      <c r="G30" s="52">
        <v>6</v>
      </c>
      <c r="H30" s="17">
        <v>1798</v>
      </c>
      <c r="I30" s="17">
        <f t="shared" si="0"/>
        <v>10788</v>
      </c>
      <c r="J30" s="36">
        <f t="shared" si="1"/>
        <v>1726.08</v>
      </c>
      <c r="K30" s="10">
        <f t="shared" si="2"/>
        <v>0</v>
      </c>
      <c r="L30" s="18">
        <f t="shared" si="3"/>
        <v>12514.08</v>
      </c>
    </row>
    <row r="31" spans="1:12" x14ac:dyDescent="0.25">
      <c r="A31" s="54" t="s">
        <v>25</v>
      </c>
      <c r="B31" s="55">
        <v>44713</v>
      </c>
      <c r="C31" s="53">
        <v>64523</v>
      </c>
      <c r="D31" s="47" t="s">
        <v>15</v>
      </c>
      <c r="E31" s="52" t="s">
        <v>20</v>
      </c>
      <c r="F31" s="52">
        <v>8</v>
      </c>
      <c r="G31" s="52">
        <v>0</v>
      </c>
      <c r="H31" s="17">
        <v>1555</v>
      </c>
      <c r="I31" s="17">
        <f t="shared" si="0"/>
        <v>12440</v>
      </c>
      <c r="J31" s="36">
        <f t="shared" si="1"/>
        <v>1990.4</v>
      </c>
      <c r="K31" s="10">
        <f t="shared" si="2"/>
        <v>0</v>
      </c>
      <c r="L31" s="18">
        <f t="shared" si="3"/>
        <v>14430.4</v>
      </c>
    </row>
    <row r="32" spans="1:12" x14ac:dyDescent="0.25">
      <c r="A32" s="54" t="s">
        <v>25</v>
      </c>
      <c r="B32" s="55">
        <v>44713</v>
      </c>
      <c r="C32" s="53">
        <v>64583</v>
      </c>
      <c r="D32" s="47" t="s">
        <v>15</v>
      </c>
      <c r="E32" s="52" t="s">
        <v>20</v>
      </c>
      <c r="F32" s="52">
        <v>4</v>
      </c>
      <c r="G32" s="52">
        <v>0</v>
      </c>
      <c r="H32" s="17">
        <v>1555</v>
      </c>
      <c r="I32" s="17">
        <f t="shared" si="0"/>
        <v>6220</v>
      </c>
      <c r="J32" s="36">
        <f t="shared" si="1"/>
        <v>995.2</v>
      </c>
      <c r="K32" s="10">
        <f t="shared" si="2"/>
        <v>0</v>
      </c>
      <c r="L32" s="18">
        <f t="shared" si="3"/>
        <v>7215.2</v>
      </c>
    </row>
    <row r="33" spans="1:12" x14ac:dyDescent="0.25">
      <c r="A33" s="54" t="s">
        <v>25</v>
      </c>
      <c r="B33" s="55">
        <v>44713</v>
      </c>
      <c r="C33" s="53">
        <v>64582</v>
      </c>
      <c r="D33" s="47" t="s">
        <v>15</v>
      </c>
      <c r="E33" s="52" t="s">
        <v>17</v>
      </c>
      <c r="F33" s="52">
        <v>4</v>
      </c>
      <c r="G33" s="52">
        <v>0</v>
      </c>
      <c r="H33" s="17">
        <v>1366</v>
      </c>
      <c r="I33" s="17">
        <f t="shared" si="0"/>
        <v>5464</v>
      </c>
      <c r="J33" s="36">
        <f t="shared" si="1"/>
        <v>874.24</v>
      </c>
      <c r="K33" s="10">
        <f t="shared" si="2"/>
        <v>0</v>
      </c>
      <c r="L33" s="18">
        <f t="shared" si="3"/>
        <v>6338.24</v>
      </c>
    </row>
    <row r="34" spans="1:12" x14ac:dyDescent="0.25">
      <c r="A34" s="54" t="s">
        <v>25</v>
      </c>
      <c r="B34" s="55">
        <v>44713</v>
      </c>
      <c r="C34" s="53">
        <v>64647</v>
      </c>
      <c r="D34" s="47" t="s">
        <v>15</v>
      </c>
      <c r="E34" s="52" t="s">
        <v>19</v>
      </c>
      <c r="F34" s="52">
        <v>11</v>
      </c>
      <c r="G34" s="52">
        <v>0</v>
      </c>
      <c r="H34" s="17">
        <v>1914.84</v>
      </c>
      <c r="I34" s="17">
        <f t="shared" si="0"/>
        <v>21063.239999999998</v>
      </c>
      <c r="J34" s="36">
        <f t="shared" si="1"/>
        <v>3370.1183999999998</v>
      </c>
      <c r="K34" s="10">
        <f t="shared" si="2"/>
        <v>0</v>
      </c>
      <c r="L34" s="18">
        <f t="shared" si="3"/>
        <v>24433.358399999997</v>
      </c>
    </row>
    <row r="35" spans="1:12" x14ac:dyDescent="0.25">
      <c r="A35" s="54" t="s">
        <v>14</v>
      </c>
      <c r="B35" s="55">
        <v>44714</v>
      </c>
      <c r="C35" s="53">
        <v>64346</v>
      </c>
      <c r="D35" s="47" t="s">
        <v>15</v>
      </c>
      <c r="E35" s="52" t="s">
        <v>16</v>
      </c>
      <c r="F35" s="52">
        <v>4</v>
      </c>
      <c r="G35" s="52">
        <v>4</v>
      </c>
      <c r="H35" s="17">
        <f>1555+243</f>
        <v>1798</v>
      </c>
      <c r="I35" s="17">
        <f t="shared" si="0"/>
        <v>7192</v>
      </c>
      <c r="J35" s="36">
        <f t="shared" si="1"/>
        <v>1150.72</v>
      </c>
      <c r="K35" s="10">
        <f t="shared" si="2"/>
        <v>0</v>
      </c>
      <c r="L35" s="18">
        <f t="shared" si="3"/>
        <v>8342.7199999999993</v>
      </c>
    </row>
    <row r="36" spans="1:12" x14ac:dyDescent="0.25">
      <c r="A36" s="54" t="s">
        <v>14</v>
      </c>
      <c r="B36" s="55">
        <v>44714</v>
      </c>
      <c r="C36" s="53">
        <v>64579</v>
      </c>
      <c r="D36" s="47" t="s">
        <v>15</v>
      </c>
      <c r="E36" s="52" t="s">
        <v>17</v>
      </c>
      <c r="F36" s="52">
        <v>4</v>
      </c>
      <c r="G36" s="52">
        <v>0</v>
      </c>
      <c r="H36" s="17">
        <v>1366</v>
      </c>
      <c r="I36" s="17">
        <f t="shared" si="0"/>
        <v>5464</v>
      </c>
      <c r="J36" s="36">
        <f t="shared" si="1"/>
        <v>874.24</v>
      </c>
      <c r="K36" s="10">
        <f t="shared" si="2"/>
        <v>0</v>
      </c>
      <c r="L36" s="18">
        <f t="shared" si="3"/>
        <v>6338.24</v>
      </c>
    </row>
    <row r="37" spans="1:12" x14ac:dyDescent="0.25">
      <c r="A37" s="54" t="s">
        <v>14</v>
      </c>
      <c r="B37" s="55">
        <v>44714</v>
      </c>
      <c r="C37" s="53">
        <v>64706</v>
      </c>
      <c r="D37" s="47" t="s">
        <v>23</v>
      </c>
      <c r="E37" s="52" t="s">
        <v>20</v>
      </c>
      <c r="F37" s="52">
        <v>12</v>
      </c>
      <c r="G37" s="52">
        <v>0</v>
      </c>
      <c r="H37" s="17">
        <v>1590</v>
      </c>
      <c r="I37" s="17">
        <f t="shared" si="0"/>
        <v>19080</v>
      </c>
      <c r="J37" s="36">
        <f t="shared" si="1"/>
        <v>3052.8</v>
      </c>
      <c r="K37" s="10">
        <f t="shared" si="2"/>
        <v>0</v>
      </c>
      <c r="L37" s="18">
        <f t="shared" si="3"/>
        <v>22132.799999999999</v>
      </c>
    </row>
    <row r="38" spans="1:12" x14ac:dyDescent="0.25">
      <c r="A38" s="54" t="s">
        <v>14</v>
      </c>
      <c r="B38" s="55">
        <v>44714</v>
      </c>
      <c r="C38" s="53">
        <v>64648</v>
      </c>
      <c r="D38" s="47" t="s">
        <v>21</v>
      </c>
      <c r="E38" s="52" t="s">
        <v>19</v>
      </c>
      <c r="F38" s="52">
        <v>5</v>
      </c>
      <c r="G38" s="52">
        <v>0</v>
      </c>
      <c r="H38" s="17">
        <v>1735</v>
      </c>
      <c r="I38" s="17">
        <f t="shared" si="0"/>
        <v>8675</v>
      </c>
      <c r="J38" s="36">
        <f t="shared" si="1"/>
        <v>1388</v>
      </c>
      <c r="K38" s="10">
        <f t="shared" si="2"/>
        <v>0</v>
      </c>
      <c r="L38" s="18">
        <f t="shared" si="3"/>
        <v>10063</v>
      </c>
    </row>
    <row r="39" spans="1:12" x14ac:dyDescent="0.25">
      <c r="A39" s="54" t="s">
        <v>14</v>
      </c>
      <c r="B39" s="55">
        <v>44714</v>
      </c>
      <c r="C39" s="26">
        <v>64784</v>
      </c>
      <c r="D39" s="47" t="s">
        <v>15</v>
      </c>
      <c r="E39" s="52" t="s">
        <v>18</v>
      </c>
      <c r="F39" s="52">
        <v>67</v>
      </c>
      <c r="G39" s="52">
        <v>0</v>
      </c>
      <c r="H39" s="17">
        <f>127300/F39</f>
        <v>1900</v>
      </c>
      <c r="I39" s="17">
        <f t="shared" si="0"/>
        <v>127300</v>
      </c>
      <c r="J39" s="36">
        <f t="shared" si="1"/>
        <v>20368</v>
      </c>
      <c r="K39" s="10">
        <f t="shared" si="2"/>
        <v>0</v>
      </c>
      <c r="L39" s="18">
        <f t="shared" si="3"/>
        <v>147668</v>
      </c>
    </row>
    <row r="40" spans="1:12" x14ac:dyDescent="0.25">
      <c r="A40" s="54" t="s">
        <v>14</v>
      </c>
      <c r="B40" s="55">
        <v>44714</v>
      </c>
      <c r="C40" s="53">
        <v>64785</v>
      </c>
      <c r="D40" s="50" t="s">
        <v>15</v>
      </c>
      <c r="E40" s="52" t="s">
        <v>20</v>
      </c>
      <c r="F40" s="52">
        <v>9</v>
      </c>
      <c r="G40" s="52">
        <v>0</v>
      </c>
      <c r="H40" s="17">
        <f>1590+112</f>
        <v>1702</v>
      </c>
      <c r="I40" s="17">
        <f t="shared" si="0"/>
        <v>15318</v>
      </c>
      <c r="J40" s="36">
        <f t="shared" si="1"/>
        <v>2450.88</v>
      </c>
      <c r="K40" s="10">
        <f t="shared" si="2"/>
        <v>0</v>
      </c>
      <c r="L40" s="18">
        <f t="shared" si="3"/>
        <v>17768.88</v>
      </c>
    </row>
    <row r="41" spans="1:12" x14ac:dyDescent="0.25">
      <c r="A41" s="54" t="s">
        <v>14</v>
      </c>
      <c r="B41" s="55">
        <v>44714</v>
      </c>
      <c r="C41" s="53">
        <v>64713</v>
      </c>
      <c r="D41" s="50" t="s">
        <v>15</v>
      </c>
      <c r="E41" s="52" t="s">
        <v>19</v>
      </c>
      <c r="F41" s="52">
        <v>8.5</v>
      </c>
      <c r="G41" s="52">
        <v>0</v>
      </c>
      <c r="H41" s="28">
        <f>16600.5/F41</f>
        <v>1953</v>
      </c>
      <c r="I41" s="17">
        <f t="shared" si="0"/>
        <v>16600.5</v>
      </c>
      <c r="J41" s="36">
        <f t="shared" si="1"/>
        <v>2656.08</v>
      </c>
      <c r="K41" s="10">
        <f t="shared" si="2"/>
        <v>0</v>
      </c>
      <c r="L41" s="18">
        <f t="shared" si="3"/>
        <v>19256.580000000002</v>
      </c>
    </row>
    <row r="42" spans="1:12" x14ac:dyDescent="0.25">
      <c r="A42" s="54" t="s">
        <v>14</v>
      </c>
      <c r="B42" s="55">
        <v>44714</v>
      </c>
      <c r="C42" s="53">
        <v>64786</v>
      </c>
      <c r="D42" s="50" t="s">
        <v>15</v>
      </c>
      <c r="E42" s="52" t="s">
        <v>20</v>
      </c>
      <c r="F42" s="52">
        <v>13</v>
      </c>
      <c r="G42" s="52">
        <v>0</v>
      </c>
      <c r="H42" s="28">
        <v>1590</v>
      </c>
      <c r="I42" s="17">
        <f t="shared" si="0"/>
        <v>20670</v>
      </c>
      <c r="J42" s="36">
        <v>0</v>
      </c>
      <c r="K42" s="10">
        <f t="shared" si="2"/>
        <v>20670</v>
      </c>
      <c r="L42" s="18">
        <f t="shared" si="3"/>
        <v>0</v>
      </c>
    </row>
    <row r="43" spans="1:12" x14ac:dyDescent="0.25">
      <c r="A43" s="54" t="s">
        <v>14</v>
      </c>
      <c r="B43" s="55">
        <v>44714</v>
      </c>
      <c r="C43" s="53">
        <v>64787</v>
      </c>
      <c r="D43" s="50" t="s">
        <v>15</v>
      </c>
      <c r="E43" s="52" t="s">
        <v>20</v>
      </c>
      <c r="F43" s="52">
        <v>4</v>
      </c>
      <c r="G43" s="52">
        <v>0</v>
      </c>
      <c r="H43" s="28">
        <v>1590</v>
      </c>
      <c r="I43" s="17">
        <f t="shared" si="0"/>
        <v>6360</v>
      </c>
      <c r="J43" s="36">
        <v>0</v>
      </c>
      <c r="K43" s="10">
        <f t="shared" si="2"/>
        <v>6360</v>
      </c>
      <c r="L43" s="18">
        <f t="shared" si="3"/>
        <v>0</v>
      </c>
    </row>
    <row r="44" spans="1:12" x14ac:dyDescent="0.25">
      <c r="A44" s="54" t="s">
        <v>14</v>
      </c>
      <c r="B44" s="55">
        <v>44714</v>
      </c>
      <c r="C44" s="53">
        <v>64788</v>
      </c>
      <c r="D44" s="47" t="s">
        <v>15</v>
      </c>
      <c r="E44" s="52" t="s">
        <v>20</v>
      </c>
      <c r="F44" s="52">
        <v>7</v>
      </c>
      <c r="G44" s="52">
        <v>0</v>
      </c>
      <c r="H44" s="17">
        <v>1590</v>
      </c>
      <c r="I44" s="17">
        <f t="shared" si="0"/>
        <v>11130</v>
      </c>
      <c r="J44" s="36">
        <v>0</v>
      </c>
      <c r="K44" s="10">
        <f t="shared" si="2"/>
        <v>11130</v>
      </c>
      <c r="L44" s="18">
        <f t="shared" si="3"/>
        <v>0</v>
      </c>
    </row>
    <row r="45" spans="1:12" x14ac:dyDescent="0.25">
      <c r="A45" s="41" t="s">
        <v>24</v>
      </c>
      <c r="B45" s="55">
        <v>44714</v>
      </c>
      <c r="C45" s="53">
        <v>64714</v>
      </c>
      <c r="D45" s="47" t="s">
        <v>15</v>
      </c>
      <c r="E45" s="52" t="s">
        <v>22</v>
      </c>
      <c r="F45" s="52">
        <v>14</v>
      </c>
      <c r="G45" s="52">
        <v>0</v>
      </c>
      <c r="H45" s="17">
        <v>1706.4</v>
      </c>
      <c r="I45" s="17">
        <f t="shared" si="0"/>
        <v>23889.600000000002</v>
      </c>
      <c r="J45" s="36">
        <f t="shared" si="1"/>
        <v>3822.3360000000002</v>
      </c>
      <c r="K45" s="10">
        <f t="shared" si="2"/>
        <v>0</v>
      </c>
      <c r="L45" s="18">
        <f t="shared" si="3"/>
        <v>27711.936000000002</v>
      </c>
    </row>
    <row r="46" spans="1:12" x14ac:dyDescent="0.25">
      <c r="A46" s="41" t="s">
        <v>24</v>
      </c>
      <c r="B46" s="55">
        <v>44714</v>
      </c>
      <c r="C46" s="53">
        <v>64715</v>
      </c>
      <c r="D46" s="47" t="s">
        <v>15</v>
      </c>
      <c r="E46" s="52" t="s">
        <v>19</v>
      </c>
      <c r="F46" s="52">
        <v>7</v>
      </c>
      <c r="G46" s="52">
        <v>0</v>
      </c>
      <c r="H46" s="17">
        <v>1914.84</v>
      </c>
      <c r="I46" s="17">
        <f t="shared" si="0"/>
        <v>13403.88</v>
      </c>
      <c r="J46" s="36">
        <f t="shared" si="1"/>
        <v>2144.6207999999997</v>
      </c>
      <c r="K46" s="10">
        <f t="shared" si="2"/>
        <v>0</v>
      </c>
      <c r="L46" s="18">
        <f t="shared" si="3"/>
        <v>15548.500799999998</v>
      </c>
    </row>
    <row r="47" spans="1:12" x14ac:dyDescent="0.25">
      <c r="A47" s="41" t="s">
        <v>24</v>
      </c>
      <c r="B47" s="55">
        <v>44714</v>
      </c>
      <c r="C47" s="53">
        <v>64712</v>
      </c>
      <c r="D47" s="47" t="s">
        <v>15</v>
      </c>
      <c r="E47" s="52" t="s">
        <v>20</v>
      </c>
      <c r="F47" s="52">
        <v>6</v>
      </c>
      <c r="G47" s="52">
        <v>0</v>
      </c>
      <c r="H47" s="17">
        <v>1590</v>
      </c>
      <c r="I47" s="17">
        <f t="shared" si="0"/>
        <v>9540</v>
      </c>
      <c r="J47" s="36">
        <v>0</v>
      </c>
      <c r="K47" s="10">
        <f t="shared" si="2"/>
        <v>9540</v>
      </c>
      <c r="L47" s="18">
        <f t="shared" si="3"/>
        <v>0</v>
      </c>
    </row>
    <row r="48" spans="1:12" x14ac:dyDescent="0.25">
      <c r="A48" s="41" t="s">
        <v>24</v>
      </c>
      <c r="B48" s="55">
        <v>44714</v>
      </c>
      <c r="C48" s="53">
        <v>64704</v>
      </c>
      <c r="D48" s="47" t="s">
        <v>15</v>
      </c>
      <c r="E48" s="52" t="s">
        <v>17</v>
      </c>
      <c r="F48" s="52">
        <v>4</v>
      </c>
      <c r="G48" s="52">
        <v>0</v>
      </c>
      <c r="H48" s="17">
        <v>1366</v>
      </c>
      <c r="I48" s="17">
        <f t="shared" si="0"/>
        <v>5464</v>
      </c>
      <c r="J48" s="36">
        <f t="shared" si="1"/>
        <v>874.24</v>
      </c>
      <c r="K48" s="10">
        <f t="shared" si="2"/>
        <v>0</v>
      </c>
      <c r="L48" s="18">
        <f t="shared" si="3"/>
        <v>6338.24</v>
      </c>
    </row>
    <row r="49" spans="1:12" x14ac:dyDescent="0.25">
      <c r="A49" s="41" t="s">
        <v>24</v>
      </c>
      <c r="B49" s="55">
        <v>44714</v>
      </c>
      <c r="C49" s="53">
        <v>64702</v>
      </c>
      <c r="D49" s="47" t="s">
        <v>15</v>
      </c>
      <c r="E49" s="52" t="s">
        <v>20</v>
      </c>
      <c r="F49" s="52">
        <v>13</v>
      </c>
      <c r="G49" s="52">
        <v>13</v>
      </c>
      <c r="H49" s="17">
        <v>1798</v>
      </c>
      <c r="I49" s="17">
        <f t="shared" si="0"/>
        <v>23374</v>
      </c>
      <c r="J49" s="36">
        <f t="shared" si="1"/>
        <v>3739.84</v>
      </c>
      <c r="K49" s="10">
        <f t="shared" si="2"/>
        <v>0</v>
      </c>
      <c r="L49" s="18">
        <f t="shared" si="3"/>
        <v>27113.84</v>
      </c>
    </row>
    <row r="50" spans="1:12" x14ac:dyDescent="0.25">
      <c r="A50" s="41" t="s">
        <v>24</v>
      </c>
      <c r="B50" s="55">
        <v>44714</v>
      </c>
      <c r="C50" s="53">
        <v>64705</v>
      </c>
      <c r="D50" s="47" t="s">
        <v>15</v>
      </c>
      <c r="E50" s="52" t="s">
        <v>20</v>
      </c>
      <c r="F50" s="52">
        <v>12</v>
      </c>
      <c r="G50" s="52">
        <v>0</v>
      </c>
      <c r="H50" s="17">
        <v>1555</v>
      </c>
      <c r="I50" s="17">
        <f t="shared" si="0"/>
        <v>18660</v>
      </c>
      <c r="J50" s="36">
        <f t="shared" si="1"/>
        <v>2985.6</v>
      </c>
      <c r="K50" s="10">
        <f t="shared" si="2"/>
        <v>0</v>
      </c>
      <c r="L50" s="18">
        <f t="shared" si="3"/>
        <v>21645.599999999999</v>
      </c>
    </row>
    <row r="51" spans="1:12" x14ac:dyDescent="0.25">
      <c r="A51" s="41" t="s">
        <v>25</v>
      </c>
      <c r="B51" s="55">
        <v>44714</v>
      </c>
      <c r="C51" s="26">
        <v>64652</v>
      </c>
      <c r="D51" s="47" t="s">
        <v>15</v>
      </c>
      <c r="E51" s="52" t="s">
        <v>20</v>
      </c>
      <c r="F51" s="52">
        <v>7</v>
      </c>
      <c r="G51" s="52">
        <v>0</v>
      </c>
      <c r="H51" s="29">
        <v>1555</v>
      </c>
      <c r="I51" s="17">
        <f t="shared" si="0"/>
        <v>10885</v>
      </c>
      <c r="J51" s="36">
        <f t="shared" si="1"/>
        <v>1741.6000000000001</v>
      </c>
      <c r="K51" s="10">
        <f t="shared" si="2"/>
        <v>0</v>
      </c>
      <c r="L51" s="18">
        <f t="shared" si="3"/>
        <v>12626.6</v>
      </c>
    </row>
    <row r="52" spans="1:12" x14ac:dyDescent="0.25">
      <c r="A52" s="41" t="s">
        <v>25</v>
      </c>
      <c r="B52" s="55">
        <v>44714</v>
      </c>
      <c r="C52" s="53">
        <v>64716</v>
      </c>
      <c r="D52" s="50" t="s">
        <v>15</v>
      </c>
      <c r="E52" s="52" t="s">
        <v>17</v>
      </c>
      <c r="F52" s="52">
        <v>3.5</v>
      </c>
      <c r="G52" s="52">
        <v>0</v>
      </c>
      <c r="H52" s="17">
        <v>1366</v>
      </c>
      <c r="I52" s="17">
        <f t="shared" si="0"/>
        <v>4781</v>
      </c>
      <c r="J52" s="36">
        <f t="shared" si="1"/>
        <v>764.96</v>
      </c>
      <c r="K52" s="10">
        <f t="shared" si="2"/>
        <v>0</v>
      </c>
      <c r="L52" s="18">
        <f t="shared" si="3"/>
        <v>5545.96</v>
      </c>
    </row>
    <row r="53" spans="1:12" x14ac:dyDescent="0.25">
      <c r="A53" s="41" t="s">
        <v>25</v>
      </c>
      <c r="B53" s="55">
        <v>44714</v>
      </c>
      <c r="C53" s="53">
        <v>64718</v>
      </c>
      <c r="D53" s="50" t="s">
        <v>15</v>
      </c>
      <c r="E53" s="52" t="s">
        <v>20</v>
      </c>
      <c r="F53" s="52">
        <v>17.5</v>
      </c>
      <c r="G53" s="52">
        <v>0</v>
      </c>
      <c r="H53" s="17">
        <v>1555</v>
      </c>
      <c r="I53" s="17">
        <f t="shared" si="0"/>
        <v>27212.5</v>
      </c>
      <c r="J53" s="36">
        <f t="shared" si="1"/>
        <v>4354</v>
      </c>
      <c r="K53" s="10">
        <f t="shared" si="2"/>
        <v>0</v>
      </c>
      <c r="L53" s="18">
        <f t="shared" si="3"/>
        <v>31566.5</v>
      </c>
    </row>
    <row r="54" spans="1:12" x14ac:dyDescent="0.25">
      <c r="A54" s="41" t="s">
        <v>14</v>
      </c>
      <c r="B54" s="55">
        <v>44715</v>
      </c>
      <c r="C54" s="53">
        <v>64781</v>
      </c>
      <c r="D54" s="50" t="s">
        <v>21</v>
      </c>
      <c r="E54" s="52" t="s">
        <v>22</v>
      </c>
      <c r="F54" s="52">
        <v>8</v>
      </c>
      <c r="G54" s="52">
        <v>0</v>
      </c>
      <c r="H54" s="17">
        <v>1533</v>
      </c>
      <c r="I54" s="17">
        <f t="shared" si="0"/>
        <v>12264</v>
      </c>
      <c r="J54" s="36">
        <f t="shared" si="1"/>
        <v>1962.24</v>
      </c>
      <c r="K54" s="10">
        <f t="shared" si="2"/>
        <v>0</v>
      </c>
      <c r="L54" s="18">
        <f t="shared" si="3"/>
        <v>14226.24</v>
      </c>
    </row>
    <row r="55" spans="1:12" x14ac:dyDescent="0.25">
      <c r="A55" s="41" t="s">
        <v>14</v>
      </c>
      <c r="B55" s="55">
        <v>44715</v>
      </c>
      <c r="C55" s="53">
        <v>64888</v>
      </c>
      <c r="D55" s="50" t="s">
        <v>15</v>
      </c>
      <c r="E55" s="52" t="s">
        <v>20</v>
      </c>
      <c r="F55" s="52">
        <v>10.5</v>
      </c>
      <c r="G55" s="52">
        <v>0</v>
      </c>
      <c r="H55" s="28">
        <f>1590+112</f>
        <v>1702</v>
      </c>
      <c r="I55" s="17">
        <f t="shared" si="0"/>
        <v>17871</v>
      </c>
      <c r="J55" s="36">
        <f t="shared" si="1"/>
        <v>2859.36</v>
      </c>
      <c r="K55" s="10">
        <f t="shared" si="2"/>
        <v>0</v>
      </c>
      <c r="L55" s="18">
        <f t="shared" si="3"/>
        <v>20730.36</v>
      </c>
    </row>
    <row r="56" spans="1:12" x14ac:dyDescent="0.25">
      <c r="A56" s="41" t="s">
        <v>14</v>
      </c>
      <c r="B56" s="55">
        <v>44715</v>
      </c>
      <c r="C56" s="53">
        <v>64888</v>
      </c>
      <c r="D56" s="50" t="s">
        <v>15</v>
      </c>
      <c r="E56" s="52" t="s">
        <v>18</v>
      </c>
      <c r="F56" s="52">
        <v>91.5</v>
      </c>
      <c r="G56" s="52">
        <v>0</v>
      </c>
      <c r="H56" s="28">
        <f>1857+264+102.3</f>
        <v>2223.3000000000002</v>
      </c>
      <c r="I56" s="17">
        <f t="shared" si="0"/>
        <v>203431.95</v>
      </c>
      <c r="J56" s="36">
        <f t="shared" si="1"/>
        <v>32549.112000000001</v>
      </c>
      <c r="K56" s="10">
        <f t="shared" si="2"/>
        <v>0</v>
      </c>
      <c r="L56" s="18">
        <f t="shared" si="3"/>
        <v>235981.06200000001</v>
      </c>
    </row>
    <row r="57" spans="1:12" x14ac:dyDescent="0.25">
      <c r="A57" s="41" t="s">
        <v>14</v>
      </c>
      <c r="B57" s="55">
        <v>44715</v>
      </c>
      <c r="C57" s="53">
        <v>64887</v>
      </c>
      <c r="D57" s="50" t="s">
        <v>15</v>
      </c>
      <c r="E57" s="51" t="s">
        <v>18</v>
      </c>
      <c r="F57" s="52">
        <v>50</v>
      </c>
      <c r="G57" s="52">
        <v>0</v>
      </c>
      <c r="H57" s="17">
        <f>111115/F57</f>
        <v>2222.3000000000002</v>
      </c>
      <c r="I57" s="17">
        <f t="shared" si="0"/>
        <v>111115.00000000001</v>
      </c>
      <c r="J57" s="36">
        <f t="shared" si="1"/>
        <v>17778.400000000001</v>
      </c>
      <c r="K57" s="10">
        <f t="shared" si="2"/>
        <v>0</v>
      </c>
      <c r="L57" s="18">
        <f t="shared" si="3"/>
        <v>128893.40000000002</v>
      </c>
    </row>
    <row r="58" spans="1:12" x14ac:dyDescent="0.25">
      <c r="A58" s="41" t="s">
        <v>14</v>
      </c>
      <c r="B58" s="55">
        <v>44715</v>
      </c>
      <c r="C58" s="53">
        <v>64906</v>
      </c>
      <c r="D58" s="50" t="s">
        <v>15</v>
      </c>
      <c r="E58" s="51" t="s">
        <v>20</v>
      </c>
      <c r="F58" s="52">
        <v>3.5</v>
      </c>
      <c r="G58" s="52"/>
      <c r="H58" s="17">
        <f>1590+112</f>
        <v>1702</v>
      </c>
      <c r="I58" s="17">
        <f t="shared" ref="I58" si="4">+H58*F58</f>
        <v>5957</v>
      </c>
      <c r="J58" s="36">
        <f t="shared" ref="J58" si="5">+I58*0.16</f>
        <v>953.12</v>
      </c>
      <c r="K58" s="10">
        <f t="shared" ref="K58" si="6">IF(J58&gt;0,0,I58)</f>
        <v>0</v>
      </c>
      <c r="L58" s="18">
        <f t="shared" ref="L58" si="7">IF(J58=0,0,K58+I58+J58)</f>
        <v>6910.12</v>
      </c>
    </row>
    <row r="59" spans="1:12" x14ac:dyDescent="0.25">
      <c r="A59" s="41" t="s">
        <v>14</v>
      </c>
      <c r="B59" s="55">
        <v>44715</v>
      </c>
      <c r="C59" s="53">
        <v>64770</v>
      </c>
      <c r="D59" s="50" t="s">
        <v>23</v>
      </c>
      <c r="E59" s="51" t="s">
        <v>20</v>
      </c>
      <c r="F59" s="52">
        <v>3.5</v>
      </c>
      <c r="G59" s="52">
        <v>0</v>
      </c>
      <c r="H59" s="17">
        <f>5965/F59</f>
        <v>1704.2857142857142</v>
      </c>
      <c r="I59" s="17">
        <f t="shared" si="0"/>
        <v>5965</v>
      </c>
      <c r="J59" s="36">
        <f t="shared" si="1"/>
        <v>954.4</v>
      </c>
      <c r="K59" s="10">
        <f t="shared" si="2"/>
        <v>0</v>
      </c>
      <c r="L59" s="18">
        <f t="shared" si="3"/>
        <v>6919.4</v>
      </c>
    </row>
    <row r="60" spans="1:12" x14ac:dyDescent="0.25">
      <c r="A60" s="41" t="s">
        <v>14</v>
      </c>
      <c r="B60" s="55">
        <v>44715</v>
      </c>
      <c r="C60" s="43">
        <v>64707</v>
      </c>
      <c r="D60" s="50" t="s">
        <v>23</v>
      </c>
      <c r="E60" s="45" t="s">
        <v>26</v>
      </c>
      <c r="F60" s="42">
        <v>17</v>
      </c>
      <c r="G60" s="42">
        <v>0</v>
      </c>
      <c r="H60" s="17">
        <f>37009/F60</f>
        <v>2177</v>
      </c>
      <c r="I60" s="17">
        <f t="shared" si="0"/>
        <v>37009</v>
      </c>
      <c r="J60" s="36">
        <f t="shared" si="1"/>
        <v>5921.4400000000005</v>
      </c>
      <c r="K60" s="10">
        <f t="shared" si="2"/>
        <v>0</v>
      </c>
      <c r="L60" s="18">
        <f t="shared" si="3"/>
        <v>42930.44</v>
      </c>
    </row>
    <row r="61" spans="1:12" s="35" customFormat="1" x14ac:dyDescent="0.25">
      <c r="A61" s="41" t="s">
        <v>14</v>
      </c>
      <c r="B61" s="55">
        <v>44715</v>
      </c>
      <c r="C61" s="39">
        <v>64783</v>
      </c>
      <c r="D61" s="50" t="s">
        <v>23</v>
      </c>
      <c r="E61" s="42" t="s">
        <v>20</v>
      </c>
      <c r="F61" s="40">
        <v>6</v>
      </c>
      <c r="G61" s="40">
        <v>0</v>
      </c>
      <c r="H61" s="17">
        <v>1590</v>
      </c>
      <c r="I61" s="17">
        <f t="shared" si="0"/>
        <v>9540</v>
      </c>
      <c r="J61" s="36">
        <f t="shared" si="1"/>
        <v>1526.4</v>
      </c>
      <c r="K61" s="10">
        <f t="shared" si="2"/>
        <v>0</v>
      </c>
      <c r="L61" s="18">
        <f t="shared" si="3"/>
        <v>11066.4</v>
      </c>
    </row>
    <row r="62" spans="1:12" s="35" customFormat="1" x14ac:dyDescent="0.25">
      <c r="A62" s="41" t="s">
        <v>14</v>
      </c>
      <c r="B62" s="55">
        <v>44715</v>
      </c>
      <c r="C62" s="39">
        <v>64643</v>
      </c>
      <c r="D62" s="50" t="s">
        <v>15</v>
      </c>
      <c r="E62" s="31" t="s">
        <v>16</v>
      </c>
      <c r="F62" s="40">
        <v>6</v>
      </c>
      <c r="G62" s="40">
        <v>0</v>
      </c>
      <c r="H62" s="17">
        <f>1555+243</f>
        <v>1798</v>
      </c>
      <c r="I62" s="17">
        <f t="shared" si="0"/>
        <v>10788</v>
      </c>
      <c r="J62" s="36">
        <f t="shared" si="1"/>
        <v>1726.08</v>
      </c>
      <c r="K62" s="10">
        <f t="shared" si="2"/>
        <v>0</v>
      </c>
      <c r="L62" s="18">
        <f t="shared" si="3"/>
        <v>12514.08</v>
      </c>
    </row>
    <row r="63" spans="1:12" s="35" customFormat="1" x14ac:dyDescent="0.25">
      <c r="A63" s="41" t="s">
        <v>14</v>
      </c>
      <c r="B63" s="55">
        <v>44715</v>
      </c>
      <c r="C63" s="39">
        <v>64773</v>
      </c>
      <c r="D63" s="50" t="s">
        <v>15</v>
      </c>
      <c r="E63" s="42" t="s">
        <v>16</v>
      </c>
      <c r="F63" s="27">
        <v>7</v>
      </c>
      <c r="G63" s="27">
        <v>0</v>
      </c>
      <c r="H63" s="17">
        <f>1555+243</f>
        <v>1798</v>
      </c>
      <c r="I63" s="17">
        <f t="shared" si="0"/>
        <v>12586</v>
      </c>
      <c r="J63" s="36">
        <f t="shared" si="1"/>
        <v>2013.76</v>
      </c>
      <c r="K63" s="10">
        <f t="shared" si="2"/>
        <v>0</v>
      </c>
      <c r="L63" s="18">
        <f t="shared" si="3"/>
        <v>14599.76</v>
      </c>
    </row>
    <row r="64" spans="1:12" s="35" customFormat="1" x14ac:dyDescent="0.25">
      <c r="A64" s="41" t="s">
        <v>24</v>
      </c>
      <c r="B64" s="55">
        <v>44715</v>
      </c>
      <c r="C64" s="26">
        <v>64789</v>
      </c>
      <c r="D64" s="50" t="s">
        <v>15</v>
      </c>
      <c r="E64" s="52" t="s">
        <v>27</v>
      </c>
      <c r="F64" s="27">
        <v>14</v>
      </c>
      <c r="G64" s="27">
        <v>0</v>
      </c>
      <c r="H64" s="17">
        <v>1828</v>
      </c>
      <c r="I64" s="17">
        <f t="shared" si="0"/>
        <v>25592</v>
      </c>
      <c r="J64" s="36">
        <v>0</v>
      </c>
      <c r="K64" s="10">
        <f t="shared" si="2"/>
        <v>25592</v>
      </c>
      <c r="L64" s="18">
        <f t="shared" si="3"/>
        <v>0</v>
      </c>
    </row>
    <row r="65" spans="1:12" s="35" customFormat="1" x14ac:dyDescent="0.25">
      <c r="A65" s="41" t="s">
        <v>24</v>
      </c>
      <c r="B65" s="55">
        <v>44715</v>
      </c>
      <c r="C65" s="26">
        <v>64777</v>
      </c>
      <c r="D65" s="50" t="s">
        <v>15</v>
      </c>
      <c r="E65" s="52" t="s">
        <v>22</v>
      </c>
      <c r="F65" s="27">
        <v>7</v>
      </c>
      <c r="G65" s="27">
        <v>0</v>
      </c>
      <c r="H65" s="17">
        <v>1533</v>
      </c>
      <c r="I65" s="17">
        <f t="shared" si="0"/>
        <v>10731</v>
      </c>
      <c r="J65" s="36">
        <f t="shared" si="1"/>
        <v>1716.96</v>
      </c>
      <c r="K65" s="10">
        <f t="shared" si="2"/>
        <v>0</v>
      </c>
      <c r="L65" s="18">
        <f t="shared" si="3"/>
        <v>12447.96</v>
      </c>
    </row>
    <row r="66" spans="1:12" s="35" customFormat="1" x14ac:dyDescent="0.25">
      <c r="A66" s="41" t="s">
        <v>24</v>
      </c>
      <c r="B66" s="55">
        <v>44715</v>
      </c>
      <c r="C66" s="53">
        <v>64776</v>
      </c>
      <c r="D66" s="50" t="s">
        <v>15</v>
      </c>
      <c r="E66" s="52" t="s">
        <v>16</v>
      </c>
      <c r="F66" s="52">
        <v>14.5</v>
      </c>
      <c r="G66" s="52">
        <v>14.5</v>
      </c>
      <c r="H66" s="17">
        <v>1798</v>
      </c>
      <c r="I66" s="17">
        <f t="shared" si="0"/>
        <v>26071</v>
      </c>
      <c r="J66" s="36">
        <f t="shared" si="1"/>
        <v>4171.3599999999997</v>
      </c>
      <c r="K66" s="10">
        <f t="shared" si="2"/>
        <v>0</v>
      </c>
      <c r="L66" s="18">
        <f t="shared" si="3"/>
        <v>30242.36</v>
      </c>
    </row>
    <row r="67" spans="1:12" x14ac:dyDescent="0.25">
      <c r="A67" s="41" t="s">
        <v>24</v>
      </c>
      <c r="B67" s="55">
        <v>44715</v>
      </c>
      <c r="C67" s="39">
        <v>64775</v>
      </c>
      <c r="D67" s="50" t="s">
        <v>15</v>
      </c>
      <c r="E67" s="52" t="s">
        <v>20</v>
      </c>
      <c r="F67" s="40">
        <v>15.5</v>
      </c>
      <c r="G67" s="40">
        <v>0</v>
      </c>
      <c r="H67" s="29">
        <v>1555</v>
      </c>
      <c r="I67" s="17">
        <f t="shared" si="0"/>
        <v>24102.5</v>
      </c>
      <c r="J67" s="36">
        <f t="shared" si="1"/>
        <v>3856.4</v>
      </c>
      <c r="K67" s="10">
        <f t="shared" si="2"/>
        <v>0</v>
      </c>
      <c r="L67" s="18">
        <f t="shared" si="3"/>
        <v>27958.9</v>
      </c>
    </row>
    <row r="68" spans="1:12" x14ac:dyDescent="0.25">
      <c r="A68" s="41" t="s">
        <v>25</v>
      </c>
      <c r="B68" s="55">
        <v>44715</v>
      </c>
      <c r="C68" s="39">
        <v>64703</v>
      </c>
      <c r="D68" s="50" t="s">
        <v>15</v>
      </c>
      <c r="E68" s="52" t="s">
        <v>20</v>
      </c>
      <c r="F68" s="40">
        <v>5</v>
      </c>
      <c r="G68" s="40">
        <v>0</v>
      </c>
      <c r="H68" s="29">
        <v>1555</v>
      </c>
      <c r="I68" s="17">
        <f t="shared" si="0"/>
        <v>7775</v>
      </c>
      <c r="J68" s="36">
        <f t="shared" si="1"/>
        <v>1244</v>
      </c>
      <c r="K68" s="10">
        <f t="shared" si="2"/>
        <v>0</v>
      </c>
      <c r="L68" s="18">
        <f t="shared" si="3"/>
        <v>9019</v>
      </c>
    </row>
    <row r="69" spans="1:12" x14ac:dyDescent="0.25">
      <c r="A69" s="41" t="s">
        <v>25</v>
      </c>
      <c r="B69" s="55">
        <v>44715</v>
      </c>
      <c r="C69" s="53">
        <v>64659</v>
      </c>
      <c r="D69" s="50" t="s">
        <v>15</v>
      </c>
      <c r="E69" s="51" t="s">
        <v>20</v>
      </c>
      <c r="F69" s="52">
        <v>8</v>
      </c>
      <c r="G69" s="52">
        <v>0</v>
      </c>
      <c r="H69" s="17">
        <v>1555</v>
      </c>
      <c r="I69" s="17">
        <f t="shared" si="0"/>
        <v>12440</v>
      </c>
      <c r="J69" s="36">
        <f t="shared" si="1"/>
        <v>1990.4</v>
      </c>
      <c r="K69" s="10">
        <f t="shared" si="2"/>
        <v>0</v>
      </c>
      <c r="L69" s="18">
        <f t="shared" si="3"/>
        <v>14430.4</v>
      </c>
    </row>
    <row r="70" spans="1:12" x14ac:dyDescent="0.25">
      <c r="A70" s="41" t="s">
        <v>25</v>
      </c>
      <c r="B70" s="55">
        <v>44715</v>
      </c>
      <c r="C70" s="53">
        <v>64778</v>
      </c>
      <c r="D70" s="50" t="s">
        <v>15</v>
      </c>
      <c r="E70" s="52" t="s">
        <v>20</v>
      </c>
      <c r="F70" s="52">
        <v>8</v>
      </c>
      <c r="G70" s="52">
        <v>0</v>
      </c>
      <c r="H70" s="17">
        <v>1555</v>
      </c>
      <c r="I70" s="17">
        <f t="shared" si="0"/>
        <v>12440</v>
      </c>
      <c r="J70" s="36">
        <f t="shared" si="1"/>
        <v>1990.4</v>
      </c>
      <c r="K70" s="10">
        <f t="shared" si="2"/>
        <v>0</v>
      </c>
      <c r="L70" s="18">
        <f t="shared" si="3"/>
        <v>14430.4</v>
      </c>
    </row>
    <row r="71" spans="1:12" x14ac:dyDescent="0.25">
      <c r="A71" s="41" t="s">
        <v>25</v>
      </c>
      <c r="B71" s="55">
        <v>44715</v>
      </c>
      <c r="C71" s="39">
        <v>64780</v>
      </c>
      <c r="D71" s="50" t="s">
        <v>15</v>
      </c>
      <c r="E71" s="52" t="s">
        <v>19</v>
      </c>
      <c r="F71" s="40">
        <v>11</v>
      </c>
      <c r="G71" s="40">
        <v>0</v>
      </c>
      <c r="H71" s="17">
        <v>1914.84</v>
      </c>
      <c r="I71" s="17">
        <f t="shared" si="0"/>
        <v>21063.239999999998</v>
      </c>
      <c r="J71" s="36">
        <f t="shared" si="1"/>
        <v>3370.1183999999998</v>
      </c>
      <c r="K71" s="10">
        <f t="shared" si="2"/>
        <v>0</v>
      </c>
      <c r="L71" s="18">
        <f t="shared" si="3"/>
        <v>24433.358399999997</v>
      </c>
    </row>
    <row r="72" spans="1:12" x14ac:dyDescent="0.25">
      <c r="A72" s="41" t="s">
        <v>25</v>
      </c>
      <c r="B72" s="55">
        <v>44715</v>
      </c>
      <c r="C72" s="43">
        <v>64890</v>
      </c>
      <c r="D72" s="44" t="s">
        <v>15</v>
      </c>
      <c r="E72" s="42" t="s">
        <v>27</v>
      </c>
      <c r="F72" s="40">
        <v>14</v>
      </c>
      <c r="G72" s="40">
        <v>0</v>
      </c>
      <c r="H72" s="17">
        <v>1828</v>
      </c>
      <c r="I72" s="17">
        <f t="shared" si="0"/>
        <v>25592</v>
      </c>
      <c r="J72" s="36">
        <v>0</v>
      </c>
      <c r="K72" s="10">
        <f t="shared" si="2"/>
        <v>25592</v>
      </c>
      <c r="L72" s="18">
        <f t="shared" si="3"/>
        <v>0</v>
      </c>
    </row>
    <row r="73" spans="1:12" x14ac:dyDescent="0.25">
      <c r="A73" s="41" t="s">
        <v>14</v>
      </c>
      <c r="B73" s="55">
        <v>44716</v>
      </c>
      <c r="C73" s="39">
        <v>64899</v>
      </c>
      <c r="D73" s="44" t="s">
        <v>15</v>
      </c>
      <c r="E73" s="42" t="s">
        <v>20</v>
      </c>
      <c r="F73" s="31">
        <v>8</v>
      </c>
      <c r="G73" s="31">
        <v>0</v>
      </c>
      <c r="H73" s="17">
        <v>1590</v>
      </c>
      <c r="I73" s="17">
        <f t="shared" si="0"/>
        <v>12720</v>
      </c>
      <c r="J73" s="36">
        <v>0</v>
      </c>
      <c r="K73" s="10">
        <f t="shared" si="2"/>
        <v>12720</v>
      </c>
      <c r="L73" s="18">
        <f t="shared" si="3"/>
        <v>0</v>
      </c>
    </row>
    <row r="74" spans="1:12" x14ac:dyDescent="0.25">
      <c r="A74" s="41" t="s">
        <v>14</v>
      </c>
      <c r="B74" s="55">
        <v>44716</v>
      </c>
      <c r="C74" s="19">
        <v>64900</v>
      </c>
      <c r="D74" s="44" t="s">
        <v>15</v>
      </c>
      <c r="E74" s="42" t="s">
        <v>18</v>
      </c>
      <c r="F74" s="31">
        <v>7.5</v>
      </c>
      <c r="G74" s="31">
        <v>0</v>
      </c>
      <c r="H74" s="17">
        <v>1727</v>
      </c>
      <c r="I74" s="17">
        <f t="shared" si="0"/>
        <v>12952.5</v>
      </c>
      <c r="J74" s="36">
        <v>0</v>
      </c>
      <c r="K74" s="10">
        <f t="shared" si="2"/>
        <v>12952.5</v>
      </c>
      <c r="L74" s="18">
        <f t="shared" si="3"/>
        <v>0</v>
      </c>
    </row>
    <row r="75" spans="1:12" x14ac:dyDescent="0.25">
      <c r="A75" s="41" t="s">
        <v>14</v>
      </c>
      <c r="B75" s="55">
        <v>44716</v>
      </c>
      <c r="C75" s="43">
        <v>64901</v>
      </c>
      <c r="D75" s="50" t="s">
        <v>15</v>
      </c>
      <c r="E75" s="42" t="s">
        <v>20</v>
      </c>
      <c r="F75" s="31">
        <v>3</v>
      </c>
      <c r="G75" s="31">
        <v>0</v>
      </c>
      <c r="H75" s="17">
        <v>1590</v>
      </c>
      <c r="I75" s="17">
        <f t="shared" si="0"/>
        <v>4770</v>
      </c>
      <c r="J75" s="36">
        <v>0</v>
      </c>
      <c r="K75" s="10">
        <f t="shared" si="2"/>
        <v>4770</v>
      </c>
      <c r="L75" s="18">
        <f t="shared" si="3"/>
        <v>0</v>
      </c>
    </row>
    <row r="76" spans="1:12" x14ac:dyDescent="0.25">
      <c r="A76" s="41" t="s">
        <v>14</v>
      </c>
      <c r="B76" s="55">
        <v>44716</v>
      </c>
      <c r="C76" s="19">
        <v>64902</v>
      </c>
      <c r="D76" s="50" t="s">
        <v>15</v>
      </c>
      <c r="E76" s="42" t="s">
        <v>20</v>
      </c>
      <c r="F76" s="31">
        <v>6</v>
      </c>
      <c r="G76" s="31">
        <v>0</v>
      </c>
      <c r="H76" s="17">
        <v>1590</v>
      </c>
      <c r="I76" s="17">
        <f t="shared" ref="I76:I143" si="8">+H76*F76</f>
        <v>9540</v>
      </c>
      <c r="J76" s="36">
        <f t="shared" ref="J76:J133" si="9">+I76*0.16</f>
        <v>1526.4</v>
      </c>
      <c r="K76" s="10">
        <f t="shared" ref="K76:K143" si="10">IF(J76&gt;0,0,I76)</f>
        <v>0</v>
      </c>
      <c r="L76" s="18">
        <f t="shared" ref="L76:L143" si="11">IF(J76=0,0,K76+I76+J76)</f>
        <v>11066.4</v>
      </c>
    </row>
    <row r="77" spans="1:12" x14ac:dyDescent="0.25">
      <c r="A77" s="41" t="s">
        <v>14</v>
      </c>
      <c r="B77" s="55">
        <v>44716</v>
      </c>
      <c r="C77" s="39">
        <v>64903</v>
      </c>
      <c r="D77" s="50" t="s">
        <v>15</v>
      </c>
      <c r="E77" s="31" t="s">
        <v>20</v>
      </c>
      <c r="F77" s="31">
        <v>4.5</v>
      </c>
      <c r="G77" s="31">
        <v>0</v>
      </c>
      <c r="H77" s="17">
        <v>1690</v>
      </c>
      <c r="I77" s="17">
        <f t="shared" si="8"/>
        <v>7605</v>
      </c>
      <c r="J77" s="36">
        <f t="shared" si="9"/>
        <v>1216.8</v>
      </c>
      <c r="K77" s="10">
        <f t="shared" si="10"/>
        <v>0</v>
      </c>
      <c r="L77" s="18">
        <f t="shared" si="11"/>
        <v>8821.7999999999993</v>
      </c>
    </row>
    <row r="78" spans="1:12" x14ac:dyDescent="0.25">
      <c r="A78" s="41" t="s">
        <v>14</v>
      </c>
      <c r="B78" s="55">
        <v>44716</v>
      </c>
      <c r="C78" s="19">
        <v>64889</v>
      </c>
      <c r="D78" s="50" t="s">
        <v>23</v>
      </c>
      <c r="E78" s="52" t="s">
        <v>20</v>
      </c>
      <c r="F78" s="31">
        <v>12</v>
      </c>
      <c r="G78" s="31">
        <v>0</v>
      </c>
      <c r="H78" s="17">
        <v>1590</v>
      </c>
      <c r="I78" s="17">
        <f t="shared" si="8"/>
        <v>19080</v>
      </c>
      <c r="J78" s="36">
        <f t="shared" si="9"/>
        <v>3052.8</v>
      </c>
      <c r="K78" s="10">
        <f t="shared" si="10"/>
        <v>0</v>
      </c>
      <c r="L78" s="18">
        <f t="shared" si="11"/>
        <v>22132.799999999999</v>
      </c>
    </row>
    <row r="79" spans="1:12" x14ac:dyDescent="0.25">
      <c r="A79" s="41" t="s">
        <v>14</v>
      </c>
      <c r="B79" s="55">
        <v>44718</v>
      </c>
      <c r="C79" s="39">
        <v>64879</v>
      </c>
      <c r="D79" s="50" t="s">
        <v>15</v>
      </c>
      <c r="E79" s="52" t="s">
        <v>16</v>
      </c>
      <c r="F79" s="31">
        <v>7</v>
      </c>
      <c r="G79" s="31">
        <v>7</v>
      </c>
      <c r="H79" s="17">
        <f>1555+243</f>
        <v>1798</v>
      </c>
      <c r="I79" s="17">
        <f t="shared" si="8"/>
        <v>12586</v>
      </c>
      <c r="J79" s="36">
        <f t="shared" si="9"/>
        <v>2013.76</v>
      </c>
      <c r="K79" s="10">
        <f t="shared" si="10"/>
        <v>0</v>
      </c>
      <c r="L79" s="18">
        <f t="shared" si="11"/>
        <v>14599.76</v>
      </c>
    </row>
    <row r="80" spans="1:12" x14ac:dyDescent="0.25">
      <c r="A80" s="41" t="s">
        <v>14</v>
      </c>
      <c r="B80" s="55">
        <v>44718</v>
      </c>
      <c r="C80" s="19">
        <v>64700</v>
      </c>
      <c r="D80" s="50" t="s">
        <v>15</v>
      </c>
      <c r="E80" s="52" t="s">
        <v>17</v>
      </c>
      <c r="F80" s="31">
        <v>4</v>
      </c>
      <c r="G80" s="31">
        <v>0</v>
      </c>
      <c r="H80" s="17">
        <v>1366</v>
      </c>
      <c r="I80" s="17">
        <f t="shared" si="8"/>
        <v>5464</v>
      </c>
      <c r="J80" s="36">
        <f t="shared" si="9"/>
        <v>874.24</v>
      </c>
      <c r="K80" s="10">
        <f t="shared" si="10"/>
        <v>0</v>
      </c>
      <c r="L80" s="18">
        <f t="shared" si="11"/>
        <v>6338.24</v>
      </c>
    </row>
    <row r="81" spans="1:12" x14ac:dyDescent="0.25">
      <c r="A81" s="41" t="s">
        <v>14</v>
      </c>
      <c r="B81" s="55">
        <v>44718</v>
      </c>
      <c r="C81" s="19">
        <v>64954</v>
      </c>
      <c r="D81" s="50" t="s">
        <v>15</v>
      </c>
      <c r="E81" s="52" t="s">
        <v>20</v>
      </c>
      <c r="F81" s="31">
        <v>6</v>
      </c>
      <c r="G81" s="31">
        <v>0</v>
      </c>
      <c r="H81" s="17">
        <f>1590+112</f>
        <v>1702</v>
      </c>
      <c r="I81" s="17">
        <f t="shared" si="8"/>
        <v>10212</v>
      </c>
      <c r="J81" s="36">
        <f t="shared" si="9"/>
        <v>1633.92</v>
      </c>
      <c r="K81" s="10">
        <f t="shared" si="10"/>
        <v>0</v>
      </c>
      <c r="L81" s="18">
        <f t="shared" si="11"/>
        <v>11845.92</v>
      </c>
    </row>
    <row r="82" spans="1:12" x14ac:dyDescent="0.25">
      <c r="A82" s="41" t="s">
        <v>14</v>
      </c>
      <c r="B82" s="55">
        <v>44718</v>
      </c>
      <c r="C82" s="53">
        <v>64955</v>
      </c>
      <c r="D82" s="50" t="s">
        <v>15</v>
      </c>
      <c r="E82" s="52" t="s">
        <v>28</v>
      </c>
      <c r="F82" s="52">
        <v>21</v>
      </c>
      <c r="G82" s="52">
        <v>21</v>
      </c>
      <c r="H82" s="17">
        <f>1857+264</f>
        <v>2121</v>
      </c>
      <c r="I82" s="17">
        <f t="shared" si="8"/>
        <v>44541</v>
      </c>
      <c r="J82" s="36">
        <f t="shared" si="9"/>
        <v>7126.56</v>
      </c>
      <c r="K82" s="10">
        <f t="shared" si="10"/>
        <v>0</v>
      </c>
      <c r="L82" s="18">
        <f t="shared" si="11"/>
        <v>51667.56</v>
      </c>
    </row>
    <row r="83" spans="1:12" s="35" customFormat="1" x14ac:dyDescent="0.25">
      <c r="A83" s="41" t="s">
        <v>14</v>
      </c>
      <c r="B83" s="55">
        <v>44718</v>
      </c>
      <c r="C83" s="53">
        <v>64956</v>
      </c>
      <c r="D83" s="50" t="s">
        <v>15</v>
      </c>
      <c r="E83" s="52" t="s">
        <v>27</v>
      </c>
      <c r="F83" s="40">
        <v>5</v>
      </c>
      <c r="G83" s="40">
        <v>0</v>
      </c>
      <c r="H83" s="17">
        <f>9140/F83</f>
        <v>1828</v>
      </c>
      <c r="I83" s="17">
        <f t="shared" si="8"/>
        <v>9140</v>
      </c>
      <c r="J83" s="36">
        <v>0</v>
      </c>
      <c r="K83" s="10">
        <f t="shared" si="10"/>
        <v>9140</v>
      </c>
      <c r="L83" s="18">
        <f t="shared" si="11"/>
        <v>0</v>
      </c>
    </row>
    <row r="84" spans="1:12" s="35" customFormat="1" x14ac:dyDescent="0.25">
      <c r="A84" s="41" t="s">
        <v>14</v>
      </c>
      <c r="B84" s="55">
        <v>44718</v>
      </c>
      <c r="C84" s="53">
        <v>64898</v>
      </c>
      <c r="D84" s="50" t="s">
        <v>23</v>
      </c>
      <c r="E84" s="52" t="s">
        <v>20</v>
      </c>
      <c r="F84" s="40">
        <v>6</v>
      </c>
      <c r="G84" s="40">
        <v>0</v>
      </c>
      <c r="H84" s="17">
        <v>1590</v>
      </c>
      <c r="I84" s="17">
        <f t="shared" si="8"/>
        <v>9540</v>
      </c>
      <c r="J84" s="36">
        <f t="shared" si="9"/>
        <v>1526.4</v>
      </c>
      <c r="K84" s="10">
        <f t="shared" si="10"/>
        <v>0</v>
      </c>
      <c r="L84" s="18">
        <f t="shared" si="11"/>
        <v>11066.4</v>
      </c>
    </row>
    <row r="85" spans="1:12" s="35" customFormat="1" x14ac:dyDescent="0.25">
      <c r="A85" s="41" t="s">
        <v>14</v>
      </c>
      <c r="B85" s="55">
        <v>44718</v>
      </c>
      <c r="C85" s="39">
        <v>64957</v>
      </c>
      <c r="D85" s="50" t="s">
        <v>15</v>
      </c>
      <c r="E85" s="52" t="s">
        <v>20</v>
      </c>
      <c r="F85" s="52">
        <v>8</v>
      </c>
      <c r="G85" s="52">
        <v>0</v>
      </c>
      <c r="H85" s="17">
        <v>1590</v>
      </c>
      <c r="I85" s="17">
        <f t="shared" si="8"/>
        <v>12720</v>
      </c>
      <c r="J85" s="36">
        <v>0</v>
      </c>
      <c r="K85" s="10">
        <f t="shared" si="10"/>
        <v>12720</v>
      </c>
      <c r="L85" s="18">
        <f t="shared" si="11"/>
        <v>0</v>
      </c>
    </row>
    <row r="86" spans="1:12" s="35" customFormat="1" x14ac:dyDescent="0.25">
      <c r="A86" s="54" t="s">
        <v>24</v>
      </c>
      <c r="B86" s="55">
        <v>44718</v>
      </c>
      <c r="C86" s="53">
        <v>64884</v>
      </c>
      <c r="D86" s="50" t="s">
        <v>15</v>
      </c>
      <c r="E86" s="52" t="s">
        <v>16</v>
      </c>
      <c r="F86" s="52">
        <v>13</v>
      </c>
      <c r="G86" s="52">
        <v>13</v>
      </c>
      <c r="H86" s="17">
        <v>1798</v>
      </c>
      <c r="I86" s="17">
        <f t="shared" si="8"/>
        <v>23374</v>
      </c>
      <c r="J86" s="36">
        <f t="shared" si="9"/>
        <v>3739.84</v>
      </c>
      <c r="K86" s="10">
        <f t="shared" si="10"/>
        <v>0</v>
      </c>
      <c r="L86" s="18">
        <f t="shared" si="11"/>
        <v>27113.84</v>
      </c>
    </row>
    <row r="87" spans="1:12" s="35" customFormat="1" x14ac:dyDescent="0.25">
      <c r="A87" s="54" t="s">
        <v>24</v>
      </c>
      <c r="B87" s="55">
        <v>44718</v>
      </c>
      <c r="C87" s="53">
        <v>64779</v>
      </c>
      <c r="D87" s="50" t="s">
        <v>15</v>
      </c>
      <c r="E87" s="52" t="s">
        <v>20</v>
      </c>
      <c r="F87" s="52">
        <v>8</v>
      </c>
      <c r="G87" s="52">
        <v>0</v>
      </c>
      <c r="H87" s="17">
        <v>1555</v>
      </c>
      <c r="I87" s="17">
        <f t="shared" si="8"/>
        <v>12440</v>
      </c>
      <c r="J87" s="36">
        <f t="shared" si="9"/>
        <v>1990.4</v>
      </c>
      <c r="K87" s="10">
        <f t="shared" si="10"/>
        <v>0</v>
      </c>
      <c r="L87" s="18">
        <f t="shared" si="11"/>
        <v>14430.4</v>
      </c>
    </row>
    <row r="88" spans="1:12" s="35" customFormat="1" x14ac:dyDescent="0.25">
      <c r="A88" s="54" t="s">
        <v>24</v>
      </c>
      <c r="B88" s="55">
        <v>44718</v>
      </c>
      <c r="C88" s="53">
        <v>64885</v>
      </c>
      <c r="D88" s="50" t="s">
        <v>15</v>
      </c>
      <c r="E88" s="52" t="s">
        <v>17</v>
      </c>
      <c r="F88" s="52">
        <v>4</v>
      </c>
      <c r="G88" s="52">
        <v>0</v>
      </c>
      <c r="H88" s="17">
        <v>1366</v>
      </c>
      <c r="I88" s="17">
        <f t="shared" si="8"/>
        <v>5464</v>
      </c>
      <c r="J88" s="36">
        <f t="shared" si="9"/>
        <v>874.24</v>
      </c>
      <c r="K88" s="10">
        <f t="shared" si="10"/>
        <v>0</v>
      </c>
      <c r="L88" s="18">
        <f t="shared" si="11"/>
        <v>6338.24</v>
      </c>
    </row>
    <row r="89" spans="1:12" s="35" customFormat="1" x14ac:dyDescent="0.25">
      <c r="A89" s="54" t="s">
        <v>24</v>
      </c>
      <c r="B89" s="55">
        <v>44718</v>
      </c>
      <c r="C89" s="39">
        <v>64701</v>
      </c>
      <c r="D89" s="50" t="s">
        <v>15</v>
      </c>
      <c r="E89" s="52" t="s">
        <v>17</v>
      </c>
      <c r="F89" s="52">
        <v>4</v>
      </c>
      <c r="G89" s="52">
        <v>0</v>
      </c>
      <c r="H89" s="17">
        <v>1366</v>
      </c>
      <c r="I89" s="17">
        <f t="shared" si="8"/>
        <v>5464</v>
      </c>
      <c r="J89" s="36">
        <f t="shared" si="9"/>
        <v>874.24</v>
      </c>
      <c r="K89" s="10">
        <f t="shared" si="10"/>
        <v>0</v>
      </c>
      <c r="L89" s="18">
        <f t="shared" si="11"/>
        <v>6338.24</v>
      </c>
    </row>
    <row r="90" spans="1:12" s="35" customFormat="1" x14ac:dyDescent="0.25">
      <c r="A90" s="54" t="s">
        <v>24</v>
      </c>
      <c r="B90" s="55">
        <v>44718</v>
      </c>
      <c r="C90" s="26">
        <v>64883</v>
      </c>
      <c r="D90" s="49" t="s">
        <v>15</v>
      </c>
      <c r="E90" s="27" t="s">
        <v>16</v>
      </c>
      <c r="F90" s="27">
        <v>8</v>
      </c>
      <c r="G90" s="27">
        <v>8</v>
      </c>
      <c r="H90" s="29">
        <v>1798</v>
      </c>
      <c r="I90" s="17">
        <f t="shared" si="8"/>
        <v>14384</v>
      </c>
      <c r="J90" s="36">
        <f t="shared" si="9"/>
        <v>2301.44</v>
      </c>
      <c r="K90" s="10">
        <f t="shared" si="10"/>
        <v>0</v>
      </c>
      <c r="L90" s="18">
        <f t="shared" si="11"/>
        <v>16685.439999999999</v>
      </c>
    </row>
    <row r="91" spans="1:12" s="35" customFormat="1" x14ac:dyDescent="0.25">
      <c r="A91" s="54" t="s">
        <v>25</v>
      </c>
      <c r="B91" s="55">
        <v>44718</v>
      </c>
      <c r="C91" s="39">
        <v>64897</v>
      </c>
      <c r="D91" s="50" t="s">
        <v>15</v>
      </c>
      <c r="E91" s="52" t="s">
        <v>22</v>
      </c>
      <c r="F91" s="52">
        <v>7</v>
      </c>
      <c r="G91" s="52">
        <v>0</v>
      </c>
      <c r="H91" s="17">
        <v>1533</v>
      </c>
      <c r="I91" s="17">
        <f t="shared" si="8"/>
        <v>10731</v>
      </c>
      <c r="J91" s="36">
        <f t="shared" si="9"/>
        <v>1716.96</v>
      </c>
      <c r="K91" s="10">
        <f t="shared" si="10"/>
        <v>0</v>
      </c>
      <c r="L91" s="18">
        <f t="shared" si="11"/>
        <v>12447.96</v>
      </c>
    </row>
    <row r="92" spans="1:12" s="35" customFormat="1" x14ac:dyDescent="0.25">
      <c r="A92" s="54" t="s">
        <v>25</v>
      </c>
      <c r="B92" s="55">
        <v>44718</v>
      </c>
      <c r="C92" s="53">
        <v>64896</v>
      </c>
      <c r="D92" s="50" t="s">
        <v>15</v>
      </c>
      <c r="E92" s="52" t="s">
        <v>20</v>
      </c>
      <c r="F92" s="52">
        <v>7</v>
      </c>
      <c r="G92" s="52">
        <v>7</v>
      </c>
      <c r="H92" s="17">
        <v>1798</v>
      </c>
      <c r="I92" s="17">
        <f t="shared" si="8"/>
        <v>12586</v>
      </c>
      <c r="J92" s="36">
        <f t="shared" si="9"/>
        <v>2013.76</v>
      </c>
      <c r="K92" s="10">
        <f t="shared" si="10"/>
        <v>0</v>
      </c>
      <c r="L92" s="18">
        <f t="shared" si="11"/>
        <v>14599.76</v>
      </c>
    </row>
    <row r="93" spans="1:12" s="35" customFormat="1" x14ac:dyDescent="0.25">
      <c r="A93" s="54" t="s">
        <v>25</v>
      </c>
      <c r="B93" s="55">
        <v>44718</v>
      </c>
      <c r="C93" s="39">
        <v>64894</v>
      </c>
      <c r="D93" s="50" t="s">
        <v>15</v>
      </c>
      <c r="E93" s="52" t="s">
        <v>16</v>
      </c>
      <c r="F93" s="52">
        <v>14.5</v>
      </c>
      <c r="G93" s="52">
        <v>14.5</v>
      </c>
      <c r="H93" s="17">
        <v>1798</v>
      </c>
      <c r="I93" s="17">
        <f t="shared" si="8"/>
        <v>26071</v>
      </c>
      <c r="J93" s="36">
        <f t="shared" si="9"/>
        <v>4171.3599999999997</v>
      </c>
      <c r="K93" s="10">
        <f t="shared" si="10"/>
        <v>0</v>
      </c>
      <c r="L93" s="18">
        <f t="shared" si="11"/>
        <v>30242.36</v>
      </c>
    </row>
    <row r="94" spans="1:12" s="35" customFormat="1" x14ac:dyDescent="0.25">
      <c r="A94" s="54" t="s">
        <v>25</v>
      </c>
      <c r="B94" s="55">
        <v>44718</v>
      </c>
      <c r="C94" s="53">
        <v>64774</v>
      </c>
      <c r="D94" s="50" t="s">
        <v>15</v>
      </c>
      <c r="E94" s="52" t="s">
        <v>16</v>
      </c>
      <c r="F94" s="52">
        <v>14.5</v>
      </c>
      <c r="G94" s="52">
        <v>14.5</v>
      </c>
      <c r="H94" s="17">
        <v>1798</v>
      </c>
      <c r="I94" s="17">
        <f t="shared" si="8"/>
        <v>26071</v>
      </c>
      <c r="J94" s="36">
        <f t="shared" si="9"/>
        <v>4171.3599999999997</v>
      </c>
      <c r="K94" s="10">
        <f t="shared" si="10"/>
        <v>0</v>
      </c>
      <c r="L94" s="18">
        <f t="shared" si="11"/>
        <v>30242.36</v>
      </c>
    </row>
    <row r="95" spans="1:12" s="35" customFormat="1" x14ac:dyDescent="0.25">
      <c r="A95" s="54" t="s">
        <v>14</v>
      </c>
      <c r="B95" s="55">
        <v>44719</v>
      </c>
      <c r="C95" s="53">
        <v>64979</v>
      </c>
      <c r="D95" s="50" t="s">
        <v>15</v>
      </c>
      <c r="E95" s="52" t="s">
        <v>28</v>
      </c>
      <c r="F95" s="52">
        <v>7.5</v>
      </c>
      <c r="G95" s="52">
        <v>10</v>
      </c>
      <c r="H95" s="17">
        <f>17250/F95</f>
        <v>2300</v>
      </c>
      <c r="I95" s="17">
        <f t="shared" si="8"/>
        <v>17250</v>
      </c>
      <c r="J95" s="36">
        <f t="shared" si="9"/>
        <v>2760</v>
      </c>
      <c r="K95" s="10">
        <f t="shared" si="10"/>
        <v>0</v>
      </c>
      <c r="L95" s="18">
        <f t="shared" si="11"/>
        <v>20010</v>
      </c>
    </row>
    <row r="96" spans="1:12" x14ac:dyDescent="0.25">
      <c r="A96" s="54" t="s">
        <v>14</v>
      </c>
      <c r="B96" s="55">
        <v>44719</v>
      </c>
      <c r="C96" s="53">
        <v>64977</v>
      </c>
      <c r="D96" s="50" t="s">
        <v>15</v>
      </c>
      <c r="E96" s="52" t="s">
        <v>20</v>
      </c>
      <c r="F96" s="52">
        <v>4</v>
      </c>
      <c r="G96" s="52">
        <v>0</v>
      </c>
      <c r="H96" s="17">
        <v>1590</v>
      </c>
      <c r="I96" s="17">
        <f t="shared" si="8"/>
        <v>6360</v>
      </c>
      <c r="J96" s="36">
        <f t="shared" si="9"/>
        <v>1017.6</v>
      </c>
      <c r="K96" s="10">
        <f t="shared" si="10"/>
        <v>0</v>
      </c>
      <c r="L96" s="18">
        <f t="shared" si="11"/>
        <v>7377.6</v>
      </c>
    </row>
    <row r="97" spans="1:12" x14ac:dyDescent="0.25">
      <c r="A97" s="54" t="s">
        <v>14</v>
      </c>
      <c r="B97" s="55">
        <v>44719</v>
      </c>
      <c r="C97" s="53">
        <v>64977</v>
      </c>
      <c r="D97" s="50" t="s">
        <v>15</v>
      </c>
      <c r="E97" s="52" t="s">
        <v>16</v>
      </c>
      <c r="F97" s="40">
        <v>6</v>
      </c>
      <c r="G97" s="40">
        <v>10</v>
      </c>
      <c r="H97" s="17">
        <f>+(9540+2640)/F97</f>
        <v>2030</v>
      </c>
      <c r="I97" s="17">
        <f t="shared" si="8"/>
        <v>12180</v>
      </c>
      <c r="J97" s="36">
        <f t="shared" si="9"/>
        <v>1948.8</v>
      </c>
      <c r="K97" s="10">
        <f t="shared" si="10"/>
        <v>0</v>
      </c>
      <c r="L97" s="18">
        <f t="shared" si="11"/>
        <v>14128.8</v>
      </c>
    </row>
    <row r="98" spans="1:12" x14ac:dyDescent="0.25">
      <c r="A98" s="54" t="s">
        <v>14</v>
      </c>
      <c r="B98" s="55">
        <v>44719</v>
      </c>
      <c r="C98" s="53">
        <v>64898</v>
      </c>
      <c r="D98" s="50" t="s">
        <v>23</v>
      </c>
      <c r="E98" s="52" t="s">
        <v>20</v>
      </c>
      <c r="F98" s="40">
        <v>6</v>
      </c>
      <c r="G98" s="40">
        <v>0</v>
      </c>
      <c r="H98" s="17">
        <v>1590</v>
      </c>
      <c r="I98" s="17">
        <f t="shared" si="8"/>
        <v>9540</v>
      </c>
      <c r="J98" s="36">
        <f t="shared" si="9"/>
        <v>1526.4</v>
      </c>
      <c r="K98" s="10">
        <f t="shared" si="10"/>
        <v>0</v>
      </c>
      <c r="L98" s="18">
        <f t="shared" si="11"/>
        <v>11066.4</v>
      </c>
    </row>
    <row r="99" spans="1:12" x14ac:dyDescent="0.25">
      <c r="A99" s="54" t="s">
        <v>14</v>
      </c>
      <c r="B99" s="55">
        <v>44719</v>
      </c>
      <c r="C99" s="39">
        <v>64944</v>
      </c>
      <c r="D99" s="50" t="s">
        <v>23</v>
      </c>
      <c r="E99" s="52" t="s">
        <v>26</v>
      </c>
      <c r="F99" s="52">
        <v>12</v>
      </c>
      <c r="G99" s="52">
        <v>12</v>
      </c>
      <c r="H99" s="17">
        <f>26124/F99</f>
        <v>2177</v>
      </c>
      <c r="I99" s="17">
        <f t="shared" si="8"/>
        <v>26124</v>
      </c>
      <c r="J99" s="36">
        <f t="shared" si="9"/>
        <v>4179.84</v>
      </c>
      <c r="K99" s="10">
        <f t="shared" si="10"/>
        <v>0</v>
      </c>
      <c r="L99" s="18">
        <f t="shared" si="11"/>
        <v>30303.84</v>
      </c>
    </row>
    <row r="100" spans="1:12" x14ac:dyDescent="0.25">
      <c r="A100" s="54" t="s">
        <v>14</v>
      </c>
      <c r="B100" s="55">
        <v>44719</v>
      </c>
      <c r="C100" s="53">
        <v>64952</v>
      </c>
      <c r="D100" s="50" t="s">
        <v>15</v>
      </c>
      <c r="E100" s="52" t="s">
        <v>17</v>
      </c>
      <c r="F100" s="61">
        <v>4</v>
      </c>
      <c r="G100" s="52">
        <v>0</v>
      </c>
      <c r="H100" s="17">
        <v>1366</v>
      </c>
      <c r="I100" s="17">
        <f t="shared" si="8"/>
        <v>5464</v>
      </c>
      <c r="J100" s="36">
        <f t="shared" si="9"/>
        <v>874.24</v>
      </c>
      <c r="K100" s="10">
        <f t="shared" si="10"/>
        <v>0</v>
      </c>
      <c r="L100" s="18">
        <f t="shared" si="11"/>
        <v>6338.24</v>
      </c>
    </row>
    <row r="101" spans="1:12" x14ac:dyDescent="0.25">
      <c r="A101" s="54" t="s">
        <v>14</v>
      </c>
      <c r="B101" s="55">
        <v>44719</v>
      </c>
      <c r="C101" s="53">
        <v>64953</v>
      </c>
      <c r="D101" s="50" t="s">
        <v>15</v>
      </c>
      <c r="E101" s="52" t="s">
        <v>16</v>
      </c>
      <c r="F101" s="52">
        <v>6</v>
      </c>
      <c r="G101" s="52">
        <v>6</v>
      </c>
      <c r="H101" s="17">
        <f>1555+243</f>
        <v>1798</v>
      </c>
      <c r="I101" s="17">
        <f t="shared" si="8"/>
        <v>10788</v>
      </c>
      <c r="J101" s="36">
        <f t="shared" si="9"/>
        <v>1726.08</v>
      </c>
      <c r="K101" s="10">
        <f t="shared" si="10"/>
        <v>0</v>
      </c>
      <c r="L101" s="18">
        <f t="shared" si="11"/>
        <v>12514.08</v>
      </c>
    </row>
    <row r="102" spans="1:12" x14ac:dyDescent="0.25">
      <c r="A102" s="54" t="s">
        <v>14</v>
      </c>
      <c r="B102" s="55">
        <v>44719</v>
      </c>
      <c r="C102" s="53">
        <v>64951</v>
      </c>
      <c r="D102" s="50" t="s">
        <v>15</v>
      </c>
      <c r="E102" s="52" t="s">
        <v>16</v>
      </c>
      <c r="F102" s="52">
        <v>9</v>
      </c>
      <c r="G102" s="52">
        <v>9</v>
      </c>
      <c r="H102" s="17">
        <f>1555+243</f>
        <v>1798</v>
      </c>
      <c r="I102" s="17">
        <f t="shared" si="8"/>
        <v>16182</v>
      </c>
      <c r="J102" s="36">
        <f t="shared" si="9"/>
        <v>2589.12</v>
      </c>
      <c r="K102" s="10">
        <f t="shared" si="10"/>
        <v>0</v>
      </c>
      <c r="L102" s="18">
        <f t="shared" si="11"/>
        <v>18771.12</v>
      </c>
    </row>
    <row r="103" spans="1:12" x14ac:dyDescent="0.25">
      <c r="A103" s="54" t="s">
        <v>14</v>
      </c>
      <c r="B103" s="55">
        <v>44719</v>
      </c>
      <c r="C103" s="39">
        <v>64771</v>
      </c>
      <c r="D103" s="50" t="s">
        <v>15</v>
      </c>
      <c r="E103" s="52" t="s">
        <v>17</v>
      </c>
      <c r="F103" s="52">
        <v>4</v>
      </c>
      <c r="G103" s="52">
        <v>0</v>
      </c>
      <c r="H103" s="17">
        <v>1366</v>
      </c>
      <c r="I103" s="17">
        <f t="shared" si="8"/>
        <v>5464</v>
      </c>
      <c r="J103" s="36">
        <f t="shared" si="9"/>
        <v>874.24</v>
      </c>
      <c r="K103" s="10">
        <f t="shared" si="10"/>
        <v>0</v>
      </c>
      <c r="L103" s="18">
        <f t="shared" si="11"/>
        <v>6338.24</v>
      </c>
    </row>
    <row r="104" spans="1:12" x14ac:dyDescent="0.25">
      <c r="A104" s="54" t="s">
        <v>24</v>
      </c>
      <c r="B104" s="55">
        <v>44719</v>
      </c>
      <c r="C104" s="53">
        <v>64717</v>
      </c>
      <c r="D104" s="50" t="s">
        <v>15</v>
      </c>
      <c r="E104" s="52" t="s">
        <v>20</v>
      </c>
      <c r="F104" s="61">
        <v>15.5</v>
      </c>
      <c r="G104" s="62">
        <v>0</v>
      </c>
      <c r="H104" s="17">
        <v>1555</v>
      </c>
      <c r="I104" s="17">
        <f t="shared" si="8"/>
        <v>24102.5</v>
      </c>
      <c r="J104" s="36">
        <f t="shared" si="9"/>
        <v>3856.4</v>
      </c>
      <c r="K104" s="10">
        <f t="shared" si="10"/>
        <v>0</v>
      </c>
      <c r="L104" s="18">
        <f t="shared" si="11"/>
        <v>27958.9</v>
      </c>
    </row>
    <row r="105" spans="1:12" x14ac:dyDescent="0.25">
      <c r="A105" s="54" t="s">
        <v>25</v>
      </c>
      <c r="B105" s="55">
        <v>44719</v>
      </c>
      <c r="C105" s="53">
        <v>64882</v>
      </c>
      <c r="D105" s="50" t="s">
        <v>15</v>
      </c>
      <c r="E105" s="52" t="s">
        <v>20</v>
      </c>
      <c r="F105" s="52">
        <v>10</v>
      </c>
      <c r="G105" s="63">
        <v>0</v>
      </c>
      <c r="H105" s="17">
        <v>1555</v>
      </c>
      <c r="I105" s="17">
        <f t="shared" si="8"/>
        <v>15550</v>
      </c>
      <c r="J105" s="36">
        <f t="shared" si="9"/>
        <v>2488</v>
      </c>
      <c r="K105" s="10">
        <f t="shared" si="10"/>
        <v>0</v>
      </c>
      <c r="L105" s="18">
        <f t="shared" si="11"/>
        <v>18038</v>
      </c>
    </row>
    <row r="106" spans="1:12" x14ac:dyDescent="0.25">
      <c r="A106" s="54" t="s">
        <v>25</v>
      </c>
      <c r="B106" s="55">
        <v>44719</v>
      </c>
      <c r="C106" s="53">
        <v>64886</v>
      </c>
      <c r="D106" s="50" t="s">
        <v>15</v>
      </c>
      <c r="E106" s="52" t="s">
        <v>20</v>
      </c>
      <c r="F106" s="52">
        <v>4</v>
      </c>
      <c r="G106" s="63">
        <v>0</v>
      </c>
      <c r="H106" s="17">
        <v>1555</v>
      </c>
      <c r="I106" s="17">
        <f t="shared" si="8"/>
        <v>6220</v>
      </c>
      <c r="J106" s="36">
        <f t="shared" si="9"/>
        <v>995.2</v>
      </c>
      <c r="K106" s="10">
        <f t="shared" si="10"/>
        <v>0</v>
      </c>
      <c r="L106" s="18">
        <f t="shared" si="11"/>
        <v>7215.2</v>
      </c>
    </row>
    <row r="107" spans="1:12" x14ac:dyDescent="0.25">
      <c r="A107" s="54" t="s">
        <v>25</v>
      </c>
      <c r="B107" s="55">
        <v>44719</v>
      </c>
      <c r="C107" s="39">
        <v>64962</v>
      </c>
      <c r="D107" s="50" t="s">
        <v>15</v>
      </c>
      <c r="E107" s="52" t="s">
        <v>16</v>
      </c>
      <c r="F107" s="52">
        <v>11</v>
      </c>
      <c r="G107" s="63">
        <v>0</v>
      </c>
      <c r="H107" s="17">
        <v>1798</v>
      </c>
      <c r="I107" s="17">
        <f t="shared" si="8"/>
        <v>19778</v>
      </c>
      <c r="J107" s="36">
        <f t="shared" si="9"/>
        <v>3164.48</v>
      </c>
      <c r="K107" s="10">
        <f t="shared" si="10"/>
        <v>0</v>
      </c>
      <c r="L107" s="18">
        <f t="shared" si="11"/>
        <v>22942.48</v>
      </c>
    </row>
    <row r="108" spans="1:12" x14ac:dyDescent="0.25">
      <c r="A108" s="54" t="s">
        <v>14</v>
      </c>
      <c r="B108" s="55">
        <v>44720</v>
      </c>
      <c r="C108" s="19">
        <v>65052</v>
      </c>
      <c r="D108" s="49" t="s">
        <v>15</v>
      </c>
      <c r="E108" s="27" t="s">
        <v>20</v>
      </c>
      <c r="F108" s="31">
        <v>5</v>
      </c>
      <c r="G108" s="63">
        <v>0</v>
      </c>
      <c r="H108" s="17">
        <v>1590</v>
      </c>
      <c r="I108" s="17">
        <f t="shared" si="8"/>
        <v>7950</v>
      </c>
      <c r="J108" s="36">
        <f t="shared" si="9"/>
        <v>1272</v>
      </c>
      <c r="K108" s="10">
        <f t="shared" si="10"/>
        <v>0</v>
      </c>
      <c r="L108" s="18">
        <f t="shared" si="11"/>
        <v>9222</v>
      </c>
    </row>
    <row r="109" spans="1:12" x14ac:dyDescent="0.25">
      <c r="A109" s="54" t="s">
        <v>14</v>
      </c>
      <c r="B109" s="55">
        <v>44720</v>
      </c>
      <c r="C109" s="53">
        <v>65033</v>
      </c>
      <c r="D109" s="49" t="s">
        <v>15</v>
      </c>
      <c r="E109" s="27" t="s">
        <v>19</v>
      </c>
      <c r="F109" s="31">
        <v>6</v>
      </c>
      <c r="G109" s="63">
        <v>0</v>
      </c>
      <c r="H109" s="17">
        <v>1735</v>
      </c>
      <c r="I109" s="17">
        <f t="shared" si="8"/>
        <v>10410</v>
      </c>
      <c r="J109" s="36">
        <v>0</v>
      </c>
      <c r="K109" s="10">
        <f t="shared" si="10"/>
        <v>10410</v>
      </c>
      <c r="L109" s="18">
        <f t="shared" si="11"/>
        <v>0</v>
      </c>
    </row>
    <row r="110" spans="1:12" x14ac:dyDescent="0.25">
      <c r="A110" s="54" t="s">
        <v>14</v>
      </c>
      <c r="B110" s="55">
        <v>44720</v>
      </c>
      <c r="C110" s="53">
        <v>64881</v>
      </c>
      <c r="D110" s="49" t="s">
        <v>15</v>
      </c>
      <c r="E110" s="27" t="s">
        <v>20</v>
      </c>
      <c r="F110" s="52">
        <v>5</v>
      </c>
      <c r="G110" s="63">
        <v>0</v>
      </c>
      <c r="H110" s="17">
        <v>1555</v>
      </c>
      <c r="I110" s="17">
        <f t="shared" si="8"/>
        <v>7775</v>
      </c>
      <c r="J110" s="36">
        <f t="shared" si="9"/>
        <v>1244</v>
      </c>
      <c r="K110" s="10">
        <f t="shared" si="10"/>
        <v>0</v>
      </c>
      <c r="L110" s="18">
        <f t="shared" si="11"/>
        <v>9019</v>
      </c>
    </row>
    <row r="111" spans="1:12" x14ac:dyDescent="0.25">
      <c r="A111" s="54" t="s">
        <v>14</v>
      </c>
      <c r="B111" s="55">
        <v>44720</v>
      </c>
      <c r="C111" s="53">
        <v>64948</v>
      </c>
      <c r="D111" s="49" t="s">
        <v>15</v>
      </c>
      <c r="E111" s="27" t="s">
        <v>17</v>
      </c>
      <c r="F111" s="52">
        <v>4</v>
      </c>
      <c r="G111" s="63">
        <v>0</v>
      </c>
      <c r="H111" s="17">
        <v>1366</v>
      </c>
      <c r="I111" s="17">
        <f t="shared" si="8"/>
        <v>5464</v>
      </c>
      <c r="J111" s="36">
        <f t="shared" si="9"/>
        <v>874.24</v>
      </c>
      <c r="K111" s="10">
        <f t="shared" si="10"/>
        <v>0</v>
      </c>
      <c r="L111" s="18">
        <f t="shared" si="11"/>
        <v>6338.24</v>
      </c>
    </row>
    <row r="112" spans="1:12" x14ac:dyDescent="0.25">
      <c r="A112" s="54" t="s">
        <v>14</v>
      </c>
      <c r="B112" s="55">
        <v>44720</v>
      </c>
      <c r="C112" s="53">
        <v>64880</v>
      </c>
      <c r="D112" s="49" t="s">
        <v>15</v>
      </c>
      <c r="E112" s="27" t="s">
        <v>16</v>
      </c>
      <c r="F112" s="52">
        <v>10.5</v>
      </c>
      <c r="G112" s="63">
        <v>10.5</v>
      </c>
      <c r="H112" s="17">
        <f>1555+243</f>
        <v>1798</v>
      </c>
      <c r="I112" s="17">
        <f t="shared" si="8"/>
        <v>18879</v>
      </c>
      <c r="J112" s="36">
        <f t="shared" si="9"/>
        <v>3020.64</v>
      </c>
      <c r="K112" s="10">
        <f t="shared" si="10"/>
        <v>0</v>
      </c>
      <c r="L112" s="18">
        <f t="shared" si="11"/>
        <v>21899.64</v>
      </c>
    </row>
    <row r="113" spans="1:12" x14ac:dyDescent="0.25">
      <c r="A113" s="54" t="s">
        <v>14</v>
      </c>
      <c r="B113" s="55">
        <v>44720</v>
      </c>
      <c r="C113" s="53">
        <v>64967</v>
      </c>
      <c r="D113" s="49" t="s">
        <v>15</v>
      </c>
      <c r="E113" s="27" t="s">
        <v>17</v>
      </c>
      <c r="F113" s="52">
        <v>4</v>
      </c>
      <c r="G113" s="63">
        <v>0</v>
      </c>
      <c r="H113" s="17">
        <v>1366</v>
      </c>
      <c r="I113" s="17">
        <f t="shared" si="8"/>
        <v>5464</v>
      </c>
      <c r="J113" s="36">
        <f t="shared" si="9"/>
        <v>874.24</v>
      </c>
      <c r="K113" s="10">
        <f t="shared" si="10"/>
        <v>0</v>
      </c>
      <c r="L113" s="18">
        <f t="shared" si="11"/>
        <v>6338.24</v>
      </c>
    </row>
    <row r="114" spans="1:12" x14ac:dyDescent="0.25">
      <c r="A114" s="54" t="s">
        <v>14</v>
      </c>
      <c r="B114" s="55">
        <v>44720</v>
      </c>
      <c r="C114" s="53">
        <v>64978</v>
      </c>
      <c r="D114" s="49" t="s">
        <v>15</v>
      </c>
      <c r="E114" s="52" t="s">
        <v>19</v>
      </c>
      <c r="F114" s="52">
        <v>8</v>
      </c>
      <c r="G114" s="63">
        <v>0</v>
      </c>
      <c r="H114" s="17">
        <f>15540/F114</f>
        <v>1942.5</v>
      </c>
      <c r="I114" s="17">
        <f t="shared" si="8"/>
        <v>15540</v>
      </c>
      <c r="J114" s="36">
        <f t="shared" si="9"/>
        <v>2486.4</v>
      </c>
      <c r="K114" s="10">
        <f t="shared" si="10"/>
        <v>0</v>
      </c>
      <c r="L114" s="18">
        <f t="shared" si="11"/>
        <v>18026.400000000001</v>
      </c>
    </row>
    <row r="115" spans="1:12" x14ac:dyDescent="0.25">
      <c r="A115" s="54" t="s">
        <v>14</v>
      </c>
      <c r="B115" s="55">
        <v>44720</v>
      </c>
      <c r="C115" s="53">
        <v>65053</v>
      </c>
      <c r="D115" s="49" t="s">
        <v>15</v>
      </c>
      <c r="E115" s="52" t="s">
        <v>20</v>
      </c>
      <c r="F115" s="52">
        <v>14</v>
      </c>
      <c r="G115" s="63">
        <v>0</v>
      </c>
      <c r="H115" s="17">
        <v>1590</v>
      </c>
      <c r="I115" s="17">
        <f t="shared" si="8"/>
        <v>22260</v>
      </c>
      <c r="J115" s="36">
        <v>0</v>
      </c>
      <c r="K115" s="10">
        <f t="shared" si="10"/>
        <v>22260</v>
      </c>
      <c r="L115" s="18">
        <f t="shared" si="11"/>
        <v>0</v>
      </c>
    </row>
    <row r="116" spans="1:12" x14ac:dyDescent="0.25">
      <c r="A116" s="54" t="s">
        <v>14</v>
      </c>
      <c r="B116" s="55">
        <v>44720</v>
      </c>
      <c r="C116" s="53">
        <v>65054</v>
      </c>
      <c r="D116" s="47" t="s">
        <v>15</v>
      </c>
      <c r="E116" s="27" t="s">
        <v>20</v>
      </c>
      <c r="F116" s="52">
        <v>5</v>
      </c>
      <c r="G116" s="63">
        <v>0</v>
      </c>
      <c r="H116" s="17">
        <v>1590</v>
      </c>
      <c r="I116" s="17">
        <f t="shared" si="8"/>
        <v>7950</v>
      </c>
      <c r="J116" s="36">
        <v>0</v>
      </c>
      <c r="K116" s="10">
        <f t="shared" si="10"/>
        <v>7950</v>
      </c>
      <c r="L116" s="18">
        <f t="shared" si="11"/>
        <v>0</v>
      </c>
    </row>
    <row r="117" spans="1:12" x14ac:dyDescent="0.25">
      <c r="A117" s="54" t="s">
        <v>24</v>
      </c>
      <c r="B117" s="55">
        <v>44720</v>
      </c>
      <c r="C117" s="53">
        <v>64976</v>
      </c>
      <c r="D117" s="49" t="s">
        <v>15</v>
      </c>
      <c r="E117" s="27" t="s">
        <v>19</v>
      </c>
      <c r="F117" s="52">
        <v>6</v>
      </c>
      <c r="G117" s="63">
        <v>0</v>
      </c>
      <c r="H117" s="17">
        <v>1914.84</v>
      </c>
      <c r="I117" s="17">
        <f t="shared" si="8"/>
        <v>11489.039999999999</v>
      </c>
      <c r="J117" s="36">
        <f t="shared" ref="J117:J126" si="12">+I117*0.16</f>
        <v>1838.2464</v>
      </c>
      <c r="K117" s="10">
        <f t="shared" si="10"/>
        <v>0</v>
      </c>
      <c r="L117" s="18">
        <f t="shared" si="11"/>
        <v>13327.286399999999</v>
      </c>
    </row>
    <row r="118" spans="1:12" x14ac:dyDescent="0.25">
      <c r="A118" s="54" t="s">
        <v>24</v>
      </c>
      <c r="B118" s="55">
        <v>44720</v>
      </c>
      <c r="C118" s="53">
        <v>64947</v>
      </c>
      <c r="D118" s="49" t="s">
        <v>15</v>
      </c>
      <c r="E118" s="27" t="s">
        <v>29</v>
      </c>
      <c r="F118" s="52">
        <v>16</v>
      </c>
      <c r="G118" s="63">
        <v>16</v>
      </c>
      <c r="H118" s="17">
        <v>2129</v>
      </c>
      <c r="I118" s="17">
        <f t="shared" si="8"/>
        <v>34064</v>
      </c>
      <c r="J118" s="36">
        <f t="shared" si="12"/>
        <v>5450.24</v>
      </c>
      <c r="K118" s="10">
        <f t="shared" si="10"/>
        <v>0</v>
      </c>
      <c r="L118" s="18">
        <f t="shared" si="11"/>
        <v>39514.239999999998</v>
      </c>
    </row>
    <row r="119" spans="1:12" x14ac:dyDescent="0.25">
      <c r="A119" s="54" t="s">
        <v>24</v>
      </c>
      <c r="B119" s="55">
        <v>44720</v>
      </c>
      <c r="C119" s="53">
        <v>64965</v>
      </c>
      <c r="D119" s="49" t="s">
        <v>15</v>
      </c>
      <c r="E119" s="27" t="s">
        <v>16</v>
      </c>
      <c r="F119" s="52">
        <v>9</v>
      </c>
      <c r="G119" s="63">
        <v>9</v>
      </c>
      <c r="H119" s="17">
        <v>1798</v>
      </c>
      <c r="I119" s="17">
        <f t="shared" si="8"/>
        <v>16182</v>
      </c>
      <c r="J119" s="36">
        <f t="shared" si="12"/>
        <v>2589.12</v>
      </c>
      <c r="K119" s="10">
        <f t="shared" si="10"/>
        <v>0</v>
      </c>
      <c r="L119" s="18">
        <f t="shared" si="11"/>
        <v>18771.12</v>
      </c>
    </row>
    <row r="120" spans="1:12" x14ac:dyDescent="0.25">
      <c r="A120" s="54" t="s">
        <v>24</v>
      </c>
      <c r="B120" s="55">
        <v>44720</v>
      </c>
      <c r="C120" s="53">
        <v>64963</v>
      </c>
      <c r="D120" s="49" t="s">
        <v>15</v>
      </c>
      <c r="E120" s="27" t="s">
        <v>17</v>
      </c>
      <c r="F120" s="52">
        <v>4</v>
      </c>
      <c r="G120" s="63">
        <v>0</v>
      </c>
      <c r="H120" s="17">
        <v>1366</v>
      </c>
      <c r="I120" s="17">
        <f t="shared" si="8"/>
        <v>5464</v>
      </c>
      <c r="J120" s="36">
        <f t="shared" si="12"/>
        <v>874.24</v>
      </c>
      <c r="K120" s="10">
        <f t="shared" si="10"/>
        <v>0</v>
      </c>
      <c r="L120" s="18">
        <f t="shared" si="11"/>
        <v>6338.24</v>
      </c>
    </row>
    <row r="121" spans="1:12" x14ac:dyDescent="0.25">
      <c r="A121" s="54" t="s">
        <v>24</v>
      </c>
      <c r="B121" s="55">
        <v>44720</v>
      </c>
      <c r="C121" s="53">
        <v>64968</v>
      </c>
      <c r="D121" s="49" t="s">
        <v>15</v>
      </c>
      <c r="E121" s="27" t="s">
        <v>20</v>
      </c>
      <c r="F121" s="52">
        <v>8</v>
      </c>
      <c r="G121" s="63">
        <v>0</v>
      </c>
      <c r="H121" s="17">
        <v>1555</v>
      </c>
      <c r="I121" s="17">
        <f t="shared" si="8"/>
        <v>12440</v>
      </c>
      <c r="J121" s="36">
        <f t="shared" si="12"/>
        <v>1990.4</v>
      </c>
      <c r="K121" s="10">
        <f t="shared" si="10"/>
        <v>0</v>
      </c>
      <c r="L121" s="18">
        <f t="shared" si="11"/>
        <v>14430.4</v>
      </c>
    </row>
    <row r="122" spans="1:12" x14ac:dyDescent="0.25">
      <c r="A122" s="54" t="s">
        <v>24</v>
      </c>
      <c r="B122" s="55">
        <v>44720</v>
      </c>
      <c r="C122" s="53">
        <v>64964</v>
      </c>
      <c r="D122" s="49" t="s">
        <v>15</v>
      </c>
      <c r="E122" s="27" t="s">
        <v>17</v>
      </c>
      <c r="F122" s="52">
        <v>4</v>
      </c>
      <c r="G122" s="63">
        <v>0</v>
      </c>
      <c r="H122" s="17">
        <v>1366</v>
      </c>
      <c r="I122" s="17">
        <f t="shared" si="8"/>
        <v>5464</v>
      </c>
      <c r="J122" s="36">
        <f t="shared" si="12"/>
        <v>874.24</v>
      </c>
      <c r="K122" s="10">
        <f t="shared" si="10"/>
        <v>0</v>
      </c>
      <c r="L122" s="18">
        <f t="shared" si="11"/>
        <v>6338.24</v>
      </c>
    </row>
    <row r="123" spans="1:12" x14ac:dyDescent="0.25">
      <c r="A123" s="54" t="s">
        <v>25</v>
      </c>
      <c r="B123" s="55">
        <v>44720</v>
      </c>
      <c r="C123" s="53">
        <v>64969</v>
      </c>
      <c r="D123" s="49" t="s">
        <v>15</v>
      </c>
      <c r="E123" s="52" t="s">
        <v>20</v>
      </c>
      <c r="F123" s="52">
        <v>7</v>
      </c>
      <c r="G123" s="63">
        <v>0</v>
      </c>
      <c r="H123" s="17">
        <v>1555</v>
      </c>
      <c r="I123" s="17">
        <f t="shared" si="8"/>
        <v>10885</v>
      </c>
      <c r="J123" s="36">
        <f t="shared" si="12"/>
        <v>1741.6000000000001</v>
      </c>
      <c r="K123" s="10">
        <f t="shared" si="10"/>
        <v>0</v>
      </c>
      <c r="L123" s="18">
        <f t="shared" si="11"/>
        <v>12626.6</v>
      </c>
    </row>
    <row r="124" spans="1:12" x14ac:dyDescent="0.25">
      <c r="A124" s="54" t="s">
        <v>25</v>
      </c>
      <c r="B124" s="55">
        <v>44720</v>
      </c>
      <c r="C124" s="53">
        <v>64974</v>
      </c>
      <c r="D124" s="49" t="s">
        <v>15</v>
      </c>
      <c r="E124" s="52" t="s">
        <v>16</v>
      </c>
      <c r="F124" s="52">
        <v>7</v>
      </c>
      <c r="G124" s="63">
        <v>7</v>
      </c>
      <c r="H124" s="17">
        <v>1798</v>
      </c>
      <c r="I124" s="17">
        <f t="shared" si="8"/>
        <v>12586</v>
      </c>
      <c r="J124" s="36">
        <f t="shared" si="12"/>
        <v>2013.76</v>
      </c>
      <c r="K124" s="10">
        <f t="shared" si="10"/>
        <v>0</v>
      </c>
      <c r="L124" s="18">
        <f t="shared" si="11"/>
        <v>14599.76</v>
      </c>
    </row>
    <row r="125" spans="1:12" x14ac:dyDescent="0.25">
      <c r="A125" s="54" t="s">
        <v>25</v>
      </c>
      <c r="B125" s="55">
        <v>44720</v>
      </c>
      <c r="C125" s="53">
        <v>64971</v>
      </c>
      <c r="D125" s="47" t="s">
        <v>15</v>
      </c>
      <c r="E125" s="27" t="s">
        <v>20</v>
      </c>
      <c r="F125" s="52">
        <v>4</v>
      </c>
      <c r="G125" s="63">
        <v>0</v>
      </c>
      <c r="H125" s="17">
        <v>1555</v>
      </c>
      <c r="I125" s="17">
        <f t="shared" si="8"/>
        <v>6220</v>
      </c>
      <c r="J125" s="36">
        <f t="shared" si="12"/>
        <v>995.2</v>
      </c>
      <c r="K125" s="10">
        <f t="shared" si="10"/>
        <v>0</v>
      </c>
      <c r="L125" s="18">
        <f t="shared" si="11"/>
        <v>7215.2</v>
      </c>
    </row>
    <row r="126" spans="1:12" x14ac:dyDescent="0.25">
      <c r="A126" s="54" t="s">
        <v>25</v>
      </c>
      <c r="B126" s="55">
        <v>44720</v>
      </c>
      <c r="C126" s="53">
        <v>64970</v>
      </c>
      <c r="D126" s="47" t="s">
        <v>15</v>
      </c>
      <c r="E126" s="27" t="s">
        <v>20</v>
      </c>
      <c r="F126" s="52">
        <v>7</v>
      </c>
      <c r="G126" s="63">
        <v>0</v>
      </c>
      <c r="H126" s="17">
        <v>1555</v>
      </c>
      <c r="I126" s="17">
        <f t="shared" si="8"/>
        <v>10885</v>
      </c>
      <c r="J126" s="36">
        <f t="shared" si="12"/>
        <v>1741.6000000000001</v>
      </c>
      <c r="K126" s="10">
        <f t="shared" si="10"/>
        <v>0</v>
      </c>
      <c r="L126" s="18">
        <f t="shared" si="11"/>
        <v>12626.6</v>
      </c>
    </row>
    <row r="127" spans="1:12" x14ac:dyDescent="0.25">
      <c r="A127" s="54" t="s">
        <v>14</v>
      </c>
      <c r="B127" s="55">
        <v>44721</v>
      </c>
      <c r="C127" s="53">
        <v>65049</v>
      </c>
      <c r="D127" s="47" t="s">
        <v>15</v>
      </c>
      <c r="E127" s="27" t="s">
        <v>16</v>
      </c>
      <c r="F127" s="52">
        <v>6</v>
      </c>
      <c r="G127" s="52">
        <v>6</v>
      </c>
      <c r="H127" s="17">
        <f>1555+243</f>
        <v>1798</v>
      </c>
      <c r="I127" s="17">
        <f t="shared" si="8"/>
        <v>10788</v>
      </c>
      <c r="J127" s="36">
        <f t="shared" si="9"/>
        <v>1726.08</v>
      </c>
      <c r="K127" s="10">
        <f t="shared" si="10"/>
        <v>0</v>
      </c>
      <c r="L127" s="18">
        <f t="shared" si="11"/>
        <v>12514.08</v>
      </c>
    </row>
    <row r="128" spans="1:12" x14ac:dyDescent="0.25">
      <c r="A128" s="54" t="s">
        <v>14</v>
      </c>
      <c r="B128" s="55">
        <v>44721</v>
      </c>
      <c r="C128" s="53">
        <v>65047</v>
      </c>
      <c r="D128" s="47" t="s">
        <v>15</v>
      </c>
      <c r="E128" s="27" t="s">
        <v>17</v>
      </c>
      <c r="F128" s="52">
        <v>4</v>
      </c>
      <c r="G128" s="52">
        <v>0</v>
      </c>
      <c r="H128" s="17">
        <v>1366</v>
      </c>
      <c r="I128" s="17">
        <f t="shared" si="8"/>
        <v>5464</v>
      </c>
      <c r="J128" s="36">
        <f t="shared" si="9"/>
        <v>874.24</v>
      </c>
      <c r="K128" s="10">
        <f t="shared" si="10"/>
        <v>0</v>
      </c>
      <c r="L128" s="18">
        <f t="shared" si="11"/>
        <v>6338.24</v>
      </c>
    </row>
    <row r="129" spans="1:12" x14ac:dyDescent="0.25">
      <c r="A129" s="54" t="s">
        <v>14</v>
      </c>
      <c r="B129" s="55">
        <v>44721</v>
      </c>
      <c r="C129" s="53">
        <v>64950</v>
      </c>
      <c r="D129" s="47" t="s">
        <v>15</v>
      </c>
      <c r="E129" s="52" t="s">
        <v>17</v>
      </c>
      <c r="F129" s="52">
        <v>4</v>
      </c>
      <c r="G129" s="52">
        <v>0</v>
      </c>
      <c r="H129" s="17">
        <v>1366</v>
      </c>
      <c r="I129" s="17">
        <f t="shared" si="8"/>
        <v>5464</v>
      </c>
      <c r="J129" s="36">
        <f t="shared" si="9"/>
        <v>874.24</v>
      </c>
      <c r="K129" s="10">
        <f t="shared" si="10"/>
        <v>0</v>
      </c>
      <c r="L129" s="18">
        <f t="shared" si="11"/>
        <v>6338.24</v>
      </c>
    </row>
    <row r="130" spans="1:12" x14ac:dyDescent="0.25">
      <c r="A130" s="54" t="s">
        <v>14</v>
      </c>
      <c r="B130" s="55">
        <v>44721</v>
      </c>
      <c r="C130" s="19">
        <v>64966</v>
      </c>
      <c r="D130" s="47" t="s">
        <v>15</v>
      </c>
      <c r="E130" s="42" t="s">
        <v>17</v>
      </c>
      <c r="F130" s="16">
        <v>4</v>
      </c>
      <c r="G130" s="16">
        <v>0</v>
      </c>
      <c r="H130" s="17">
        <v>1366</v>
      </c>
      <c r="I130" s="17">
        <f t="shared" si="8"/>
        <v>5464</v>
      </c>
      <c r="J130" s="36">
        <f t="shared" si="9"/>
        <v>874.24</v>
      </c>
      <c r="K130" s="10">
        <f t="shared" si="10"/>
        <v>0</v>
      </c>
      <c r="L130" s="18">
        <f t="shared" si="11"/>
        <v>6338.24</v>
      </c>
    </row>
    <row r="131" spans="1:12" x14ac:dyDescent="0.25">
      <c r="A131" s="54" t="s">
        <v>14</v>
      </c>
      <c r="B131" s="55">
        <v>44721</v>
      </c>
      <c r="C131" s="43">
        <v>65136</v>
      </c>
      <c r="D131" s="47" t="s">
        <v>15</v>
      </c>
      <c r="E131" s="42" t="s">
        <v>20</v>
      </c>
      <c r="F131" s="16">
        <v>8</v>
      </c>
      <c r="G131" s="16">
        <v>0</v>
      </c>
      <c r="H131" s="17">
        <v>1590</v>
      </c>
      <c r="I131" s="17">
        <f t="shared" si="8"/>
        <v>12720</v>
      </c>
      <c r="J131" s="36">
        <f t="shared" si="9"/>
        <v>2035.2</v>
      </c>
      <c r="K131" s="10">
        <f t="shared" si="10"/>
        <v>0</v>
      </c>
      <c r="L131" s="18">
        <f t="shared" si="11"/>
        <v>14755.2</v>
      </c>
    </row>
    <row r="132" spans="1:12" x14ac:dyDescent="0.25">
      <c r="A132" s="54" t="s">
        <v>14</v>
      </c>
      <c r="B132" s="55">
        <v>44721</v>
      </c>
      <c r="C132" s="19">
        <v>65137</v>
      </c>
      <c r="D132" s="47" t="s">
        <v>15</v>
      </c>
      <c r="E132" s="42" t="s">
        <v>27</v>
      </c>
      <c r="F132" s="16">
        <v>40.5</v>
      </c>
      <c r="G132" s="16">
        <v>0</v>
      </c>
      <c r="H132" s="17">
        <f>76221/F132</f>
        <v>1882</v>
      </c>
      <c r="I132" s="17">
        <f t="shared" si="8"/>
        <v>76221</v>
      </c>
      <c r="J132" s="36">
        <v>0</v>
      </c>
      <c r="K132" s="10">
        <f t="shared" si="10"/>
        <v>76221</v>
      </c>
      <c r="L132" s="18">
        <f t="shared" si="11"/>
        <v>0</v>
      </c>
    </row>
    <row r="133" spans="1:12" x14ac:dyDescent="0.25">
      <c r="A133" s="54" t="s">
        <v>14</v>
      </c>
      <c r="B133" s="55">
        <v>44721</v>
      </c>
      <c r="C133" s="19">
        <v>65138</v>
      </c>
      <c r="D133" s="47" t="s">
        <v>15</v>
      </c>
      <c r="E133" s="42" t="s">
        <v>20</v>
      </c>
      <c r="F133" s="31">
        <v>5.5</v>
      </c>
      <c r="G133" s="31">
        <v>0</v>
      </c>
      <c r="H133" s="17">
        <v>1690</v>
      </c>
      <c r="I133" s="17">
        <f t="shared" si="8"/>
        <v>9295</v>
      </c>
      <c r="J133" s="36">
        <f t="shared" si="9"/>
        <v>1487.2</v>
      </c>
      <c r="K133" s="10">
        <f t="shared" si="10"/>
        <v>0</v>
      </c>
      <c r="L133" s="18">
        <f t="shared" si="11"/>
        <v>10782.2</v>
      </c>
    </row>
    <row r="134" spans="1:12" x14ac:dyDescent="0.25">
      <c r="A134" s="54" t="s">
        <v>24</v>
      </c>
      <c r="B134" s="55">
        <v>44721</v>
      </c>
      <c r="C134" s="53">
        <v>65118</v>
      </c>
      <c r="D134" s="47" t="s">
        <v>15</v>
      </c>
      <c r="E134" s="27" t="s">
        <v>16</v>
      </c>
      <c r="F134" s="52">
        <v>6.5</v>
      </c>
      <c r="G134" s="52">
        <v>0</v>
      </c>
      <c r="H134" s="17">
        <f>+F134*1590</f>
        <v>10335</v>
      </c>
      <c r="I134" s="17">
        <f t="shared" si="8"/>
        <v>67177.5</v>
      </c>
      <c r="J134" s="36">
        <v>0</v>
      </c>
      <c r="K134" s="10">
        <f t="shared" si="10"/>
        <v>67177.5</v>
      </c>
      <c r="L134" s="18">
        <f t="shared" si="11"/>
        <v>0</v>
      </c>
    </row>
    <row r="135" spans="1:12" x14ac:dyDescent="0.25">
      <c r="A135" s="54" t="s">
        <v>24</v>
      </c>
      <c r="B135" s="55">
        <v>44721</v>
      </c>
      <c r="C135" s="53">
        <v>64958</v>
      </c>
      <c r="D135" s="47" t="s">
        <v>15</v>
      </c>
      <c r="E135" s="27" t="s">
        <v>20</v>
      </c>
      <c r="F135" s="52">
        <v>17</v>
      </c>
      <c r="G135" s="52">
        <v>0</v>
      </c>
      <c r="H135" s="17">
        <v>1555</v>
      </c>
      <c r="I135" s="17">
        <f t="shared" si="8"/>
        <v>26435</v>
      </c>
      <c r="J135" s="36">
        <f t="shared" ref="J135:J143" si="13">+I135*0.16</f>
        <v>4229.6000000000004</v>
      </c>
      <c r="K135" s="10">
        <f t="shared" si="10"/>
        <v>0</v>
      </c>
      <c r="L135" s="18">
        <f t="shared" si="11"/>
        <v>30664.6</v>
      </c>
    </row>
    <row r="136" spans="1:12" x14ac:dyDescent="0.25">
      <c r="A136" s="54" t="s">
        <v>24</v>
      </c>
      <c r="B136" s="55">
        <v>44721</v>
      </c>
      <c r="C136" s="53">
        <v>65037</v>
      </c>
      <c r="D136" s="47" t="s">
        <v>15</v>
      </c>
      <c r="E136" s="52" t="s">
        <v>20</v>
      </c>
      <c r="F136" s="52">
        <v>7</v>
      </c>
      <c r="G136" s="52">
        <v>0</v>
      </c>
      <c r="H136" s="17">
        <v>1555</v>
      </c>
      <c r="I136" s="17">
        <f t="shared" si="8"/>
        <v>10885</v>
      </c>
      <c r="J136" s="36">
        <f t="shared" si="13"/>
        <v>1741.6000000000001</v>
      </c>
      <c r="K136" s="10">
        <f t="shared" si="10"/>
        <v>0</v>
      </c>
      <c r="L136" s="18">
        <f t="shared" si="11"/>
        <v>12626.6</v>
      </c>
    </row>
    <row r="137" spans="1:12" x14ac:dyDescent="0.25">
      <c r="A137" s="54" t="s">
        <v>24</v>
      </c>
      <c r="B137" s="55">
        <v>44721</v>
      </c>
      <c r="C137" s="53">
        <v>65038</v>
      </c>
      <c r="D137" s="47" t="s">
        <v>15</v>
      </c>
      <c r="E137" s="52" t="s">
        <v>20</v>
      </c>
      <c r="F137" s="52">
        <v>7</v>
      </c>
      <c r="G137" s="52">
        <v>0</v>
      </c>
      <c r="H137" s="17">
        <v>1555</v>
      </c>
      <c r="I137" s="17">
        <f t="shared" si="8"/>
        <v>10885</v>
      </c>
      <c r="J137" s="36">
        <f t="shared" si="13"/>
        <v>1741.6000000000001</v>
      </c>
      <c r="K137" s="10">
        <f t="shared" si="10"/>
        <v>0</v>
      </c>
      <c r="L137" s="18">
        <f t="shared" si="11"/>
        <v>12626.6</v>
      </c>
    </row>
    <row r="138" spans="1:12" x14ac:dyDescent="0.25">
      <c r="A138" s="54" t="s">
        <v>24</v>
      </c>
      <c r="B138" s="55">
        <v>44721</v>
      </c>
      <c r="C138" s="53">
        <v>65040</v>
      </c>
      <c r="D138" s="47" t="s">
        <v>15</v>
      </c>
      <c r="E138" s="52" t="s">
        <v>20</v>
      </c>
      <c r="F138" s="52">
        <v>17</v>
      </c>
      <c r="G138" s="52">
        <v>0</v>
      </c>
      <c r="H138" s="17">
        <v>1555</v>
      </c>
      <c r="I138" s="17">
        <f t="shared" si="8"/>
        <v>26435</v>
      </c>
      <c r="J138" s="36">
        <f t="shared" si="13"/>
        <v>4229.6000000000004</v>
      </c>
      <c r="K138" s="10">
        <f t="shared" si="10"/>
        <v>0</v>
      </c>
      <c r="L138" s="18">
        <f t="shared" si="11"/>
        <v>30664.6</v>
      </c>
    </row>
    <row r="139" spans="1:12" x14ac:dyDescent="0.25">
      <c r="A139" s="54" t="s">
        <v>25</v>
      </c>
      <c r="B139" s="55">
        <v>44721</v>
      </c>
      <c r="C139" s="53">
        <v>65050</v>
      </c>
      <c r="D139" s="47" t="s">
        <v>15</v>
      </c>
      <c r="E139" s="52" t="s">
        <v>17</v>
      </c>
      <c r="F139" s="52">
        <v>5</v>
      </c>
      <c r="G139" s="52">
        <v>0</v>
      </c>
      <c r="H139" s="17">
        <v>1366</v>
      </c>
      <c r="I139" s="17">
        <f t="shared" si="8"/>
        <v>6830</v>
      </c>
      <c r="J139" s="36">
        <f t="shared" si="13"/>
        <v>1092.8</v>
      </c>
      <c r="K139" s="10">
        <f t="shared" si="10"/>
        <v>0</v>
      </c>
      <c r="L139" s="18">
        <f t="shared" si="11"/>
        <v>7922.8</v>
      </c>
    </row>
    <row r="140" spans="1:12" x14ac:dyDescent="0.25">
      <c r="A140" s="54" t="s">
        <v>25</v>
      </c>
      <c r="B140" s="55">
        <v>44721</v>
      </c>
      <c r="C140" s="53">
        <v>65129</v>
      </c>
      <c r="D140" s="47" t="s">
        <v>15</v>
      </c>
      <c r="E140" s="52" t="s">
        <v>20</v>
      </c>
      <c r="F140" s="52">
        <v>4.5</v>
      </c>
      <c r="G140" s="52">
        <v>0</v>
      </c>
      <c r="H140" s="17">
        <v>1555</v>
      </c>
      <c r="I140" s="17">
        <f t="shared" si="8"/>
        <v>6997.5</v>
      </c>
      <c r="J140" s="36">
        <f t="shared" si="13"/>
        <v>1119.6000000000001</v>
      </c>
      <c r="K140" s="10">
        <f t="shared" si="10"/>
        <v>0</v>
      </c>
      <c r="L140" s="18">
        <f t="shared" si="11"/>
        <v>8117.1</v>
      </c>
    </row>
    <row r="141" spans="1:12" x14ac:dyDescent="0.25">
      <c r="A141" s="54" t="s">
        <v>25</v>
      </c>
      <c r="B141" s="55">
        <v>44721</v>
      </c>
      <c r="C141" s="53">
        <v>65045</v>
      </c>
      <c r="D141" s="47" t="s">
        <v>15</v>
      </c>
      <c r="E141" s="52" t="s">
        <v>20</v>
      </c>
      <c r="F141" s="52">
        <v>9</v>
      </c>
      <c r="G141" s="52">
        <v>9</v>
      </c>
      <c r="H141" s="17">
        <v>1798</v>
      </c>
      <c r="I141" s="17">
        <f t="shared" si="8"/>
        <v>16182</v>
      </c>
      <c r="J141" s="36">
        <f t="shared" si="13"/>
        <v>2589.12</v>
      </c>
      <c r="K141" s="10">
        <f t="shared" si="10"/>
        <v>0</v>
      </c>
      <c r="L141" s="18">
        <f t="shared" si="11"/>
        <v>18771.12</v>
      </c>
    </row>
    <row r="142" spans="1:12" x14ac:dyDescent="0.25">
      <c r="A142" s="54" t="s">
        <v>25</v>
      </c>
      <c r="B142" s="55">
        <v>44721</v>
      </c>
      <c r="C142" s="53">
        <v>65046</v>
      </c>
      <c r="D142" s="47" t="s">
        <v>15</v>
      </c>
      <c r="E142" s="52" t="s">
        <v>17</v>
      </c>
      <c r="F142" s="52">
        <v>4</v>
      </c>
      <c r="G142" s="52">
        <v>0</v>
      </c>
      <c r="H142" s="17">
        <v>1366</v>
      </c>
      <c r="I142" s="17">
        <f t="shared" si="8"/>
        <v>5464</v>
      </c>
      <c r="J142" s="36">
        <f t="shared" si="13"/>
        <v>874.24</v>
      </c>
      <c r="K142" s="10">
        <f t="shared" si="10"/>
        <v>0</v>
      </c>
      <c r="L142" s="18">
        <f t="shared" si="11"/>
        <v>6338.24</v>
      </c>
    </row>
    <row r="143" spans="1:12" x14ac:dyDescent="0.25">
      <c r="A143" s="54" t="s">
        <v>25</v>
      </c>
      <c r="B143" s="55">
        <v>44721</v>
      </c>
      <c r="C143" s="53">
        <v>65051</v>
      </c>
      <c r="D143" s="47" t="s">
        <v>15</v>
      </c>
      <c r="E143" s="52" t="s">
        <v>22</v>
      </c>
      <c r="F143" s="52">
        <v>14</v>
      </c>
      <c r="G143" s="52">
        <v>0</v>
      </c>
      <c r="H143" s="17">
        <v>1706.4</v>
      </c>
      <c r="I143" s="17">
        <f t="shared" si="8"/>
        <v>23889.600000000002</v>
      </c>
      <c r="J143" s="36">
        <f t="shared" si="13"/>
        <v>3822.3360000000002</v>
      </c>
      <c r="K143" s="10">
        <f t="shared" si="10"/>
        <v>0</v>
      </c>
      <c r="L143" s="18">
        <f t="shared" si="11"/>
        <v>27711.936000000002</v>
      </c>
    </row>
    <row r="144" spans="1:12" x14ac:dyDescent="0.25">
      <c r="A144" s="54" t="s">
        <v>14</v>
      </c>
      <c r="B144" s="55">
        <v>44722</v>
      </c>
      <c r="C144" s="53">
        <v>65139</v>
      </c>
      <c r="D144" s="47" t="s">
        <v>15</v>
      </c>
      <c r="E144" s="42" t="s">
        <v>19</v>
      </c>
      <c r="F144" s="31">
        <v>7</v>
      </c>
      <c r="G144" s="31">
        <v>0</v>
      </c>
      <c r="H144" s="17">
        <v>1835</v>
      </c>
      <c r="I144" s="17">
        <f t="shared" ref="I144:I207" si="14">+H144*F144</f>
        <v>12845</v>
      </c>
      <c r="J144" s="36">
        <f t="shared" ref="J144:J206" si="15">+I144*0.16</f>
        <v>2055.1999999999998</v>
      </c>
      <c r="K144" s="10">
        <f t="shared" ref="K144:K207" si="16">IF(J144&gt;0,0,I144)</f>
        <v>0</v>
      </c>
      <c r="L144" s="18">
        <f t="shared" ref="L144:L207" si="17">IF(J144=0,0,K144+I144+J144)</f>
        <v>14900.2</v>
      </c>
    </row>
    <row r="145" spans="1:12" x14ac:dyDescent="0.25">
      <c r="A145" s="54" t="s">
        <v>14</v>
      </c>
      <c r="B145" s="55">
        <v>44722</v>
      </c>
      <c r="C145" s="53">
        <v>65125</v>
      </c>
      <c r="D145" s="47" t="s">
        <v>15</v>
      </c>
      <c r="E145" s="52" t="s">
        <v>16</v>
      </c>
      <c r="F145" s="31">
        <v>4</v>
      </c>
      <c r="G145" s="52">
        <v>4</v>
      </c>
      <c r="H145" s="17">
        <f>1555+243</f>
        <v>1798</v>
      </c>
      <c r="I145" s="17">
        <f t="shared" si="14"/>
        <v>7192</v>
      </c>
      <c r="J145" s="36">
        <f t="shared" si="15"/>
        <v>1150.72</v>
      </c>
      <c r="K145" s="10">
        <f t="shared" si="16"/>
        <v>0</v>
      </c>
      <c r="L145" s="18">
        <f t="shared" si="17"/>
        <v>8342.7199999999993</v>
      </c>
    </row>
    <row r="146" spans="1:12" x14ac:dyDescent="0.25">
      <c r="A146" s="54" t="s">
        <v>14</v>
      </c>
      <c r="B146" s="55">
        <v>44722</v>
      </c>
      <c r="C146" s="43">
        <v>65127</v>
      </c>
      <c r="D146" s="47" t="s">
        <v>15</v>
      </c>
      <c r="E146" s="31" t="s">
        <v>16</v>
      </c>
      <c r="F146" s="31">
        <v>7</v>
      </c>
      <c r="G146" s="52">
        <v>7</v>
      </c>
      <c r="H146" s="17">
        <f t="shared" ref="H146:H149" si="18">1555+243</f>
        <v>1798</v>
      </c>
      <c r="I146" s="17">
        <f t="shared" si="14"/>
        <v>12586</v>
      </c>
      <c r="J146" s="36">
        <f t="shared" si="15"/>
        <v>2013.76</v>
      </c>
      <c r="K146" s="10">
        <f t="shared" si="16"/>
        <v>0</v>
      </c>
      <c r="L146" s="18">
        <f t="shared" si="17"/>
        <v>14599.76</v>
      </c>
    </row>
    <row r="147" spans="1:12" x14ac:dyDescent="0.25">
      <c r="A147" s="54" t="s">
        <v>14</v>
      </c>
      <c r="B147" s="55">
        <v>44722</v>
      </c>
      <c r="C147" s="43">
        <v>65124</v>
      </c>
      <c r="D147" s="47" t="s">
        <v>15</v>
      </c>
      <c r="E147" s="52" t="s">
        <v>16</v>
      </c>
      <c r="F147" s="31">
        <v>10.5</v>
      </c>
      <c r="G147" s="52">
        <v>10.5</v>
      </c>
      <c r="H147" s="17">
        <f t="shared" si="18"/>
        <v>1798</v>
      </c>
      <c r="I147" s="17">
        <f t="shared" si="14"/>
        <v>18879</v>
      </c>
      <c r="J147" s="36">
        <f t="shared" si="15"/>
        <v>3020.64</v>
      </c>
      <c r="K147" s="10">
        <f t="shared" si="16"/>
        <v>0</v>
      </c>
      <c r="L147" s="18">
        <f t="shared" si="17"/>
        <v>21899.64</v>
      </c>
    </row>
    <row r="148" spans="1:12" x14ac:dyDescent="0.25">
      <c r="A148" s="54" t="s">
        <v>14</v>
      </c>
      <c r="B148" s="55">
        <v>44722</v>
      </c>
      <c r="C148" s="53">
        <v>65123</v>
      </c>
      <c r="D148" s="47" t="s">
        <v>15</v>
      </c>
      <c r="E148" s="52" t="s">
        <v>16</v>
      </c>
      <c r="F148" s="52">
        <v>7</v>
      </c>
      <c r="G148" s="52">
        <v>7</v>
      </c>
      <c r="H148" s="17">
        <f t="shared" si="18"/>
        <v>1798</v>
      </c>
      <c r="I148" s="17">
        <f t="shared" si="14"/>
        <v>12586</v>
      </c>
      <c r="J148" s="36">
        <f t="shared" si="15"/>
        <v>2013.76</v>
      </c>
      <c r="K148" s="10">
        <f t="shared" si="16"/>
        <v>0</v>
      </c>
      <c r="L148" s="18">
        <f t="shared" si="17"/>
        <v>14599.76</v>
      </c>
    </row>
    <row r="149" spans="1:12" x14ac:dyDescent="0.25">
      <c r="A149" s="54" t="s">
        <v>14</v>
      </c>
      <c r="B149" s="55">
        <v>44722</v>
      </c>
      <c r="C149" s="53">
        <v>65126</v>
      </c>
      <c r="D149" s="47" t="s">
        <v>15</v>
      </c>
      <c r="E149" s="52" t="s">
        <v>16</v>
      </c>
      <c r="F149" s="52">
        <v>6</v>
      </c>
      <c r="G149" s="52">
        <v>6</v>
      </c>
      <c r="H149" s="17">
        <f t="shared" si="18"/>
        <v>1798</v>
      </c>
      <c r="I149" s="17">
        <f t="shared" si="14"/>
        <v>10788</v>
      </c>
      <c r="J149" s="36">
        <f t="shared" si="15"/>
        <v>1726.08</v>
      </c>
      <c r="K149" s="10">
        <f t="shared" si="16"/>
        <v>0</v>
      </c>
      <c r="L149" s="18">
        <f t="shared" si="17"/>
        <v>12514.08</v>
      </c>
    </row>
    <row r="150" spans="1:12" x14ac:dyDescent="0.25">
      <c r="A150" s="54" t="s">
        <v>14</v>
      </c>
      <c r="B150" s="55">
        <v>44722</v>
      </c>
      <c r="C150" s="53">
        <v>65141</v>
      </c>
      <c r="D150" s="47" t="s">
        <v>15</v>
      </c>
      <c r="E150" s="52" t="s">
        <v>22</v>
      </c>
      <c r="F150" s="52">
        <v>5.5</v>
      </c>
      <c r="G150" s="52">
        <v>0</v>
      </c>
      <c r="H150" s="17">
        <f>10043/F150</f>
        <v>1826</v>
      </c>
      <c r="I150" s="17">
        <f t="shared" si="14"/>
        <v>10043</v>
      </c>
      <c r="J150" s="36">
        <f t="shared" si="15"/>
        <v>1606.88</v>
      </c>
      <c r="K150" s="10">
        <f t="shared" si="16"/>
        <v>0</v>
      </c>
      <c r="L150" s="18">
        <f t="shared" si="17"/>
        <v>11649.880000000001</v>
      </c>
    </row>
    <row r="151" spans="1:12" x14ac:dyDescent="0.25">
      <c r="A151" s="54" t="s">
        <v>14</v>
      </c>
      <c r="B151" s="55">
        <v>44722</v>
      </c>
      <c r="C151" s="53">
        <v>65121</v>
      </c>
      <c r="D151" s="47" t="s">
        <v>23</v>
      </c>
      <c r="E151" s="52" t="s">
        <v>20</v>
      </c>
      <c r="F151" s="52">
        <v>7</v>
      </c>
      <c r="G151" s="52">
        <v>0</v>
      </c>
      <c r="H151" s="17">
        <v>1590</v>
      </c>
      <c r="I151" s="17">
        <f t="shared" si="14"/>
        <v>11130</v>
      </c>
      <c r="J151" s="36">
        <f t="shared" si="15"/>
        <v>1780.8</v>
      </c>
      <c r="K151" s="10">
        <f t="shared" si="16"/>
        <v>0</v>
      </c>
      <c r="L151" s="18">
        <f t="shared" si="17"/>
        <v>12910.8</v>
      </c>
    </row>
    <row r="152" spans="1:12" x14ac:dyDescent="0.25">
      <c r="A152" s="54" t="s">
        <v>14</v>
      </c>
      <c r="B152" s="55">
        <v>44722</v>
      </c>
      <c r="C152" s="53">
        <v>65119</v>
      </c>
      <c r="D152" s="47" t="s">
        <v>23</v>
      </c>
      <c r="E152" s="52" t="s">
        <v>17</v>
      </c>
      <c r="F152" s="52">
        <v>4</v>
      </c>
      <c r="G152" s="52">
        <v>0</v>
      </c>
      <c r="H152" s="17">
        <v>1401</v>
      </c>
      <c r="I152" s="17">
        <f t="shared" si="14"/>
        <v>5604</v>
      </c>
      <c r="J152" s="36">
        <f t="shared" si="15"/>
        <v>896.64</v>
      </c>
      <c r="K152" s="10">
        <f t="shared" si="16"/>
        <v>0</v>
      </c>
      <c r="L152" s="18">
        <f t="shared" si="17"/>
        <v>6500.64</v>
      </c>
    </row>
    <row r="153" spans="1:12" x14ac:dyDescent="0.25">
      <c r="A153" s="54" t="s">
        <v>14</v>
      </c>
      <c r="B153" s="55">
        <v>44722</v>
      </c>
      <c r="C153" s="53">
        <v>65120</v>
      </c>
      <c r="D153" s="47" t="s">
        <v>23</v>
      </c>
      <c r="E153" s="52" t="s">
        <v>26</v>
      </c>
      <c r="F153" s="52">
        <v>7</v>
      </c>
      <c r="G153" s="52">
        <v>0</v>
      </c>
      <c r="H153" s="17">
        <f>12586/F153</f>
        <v>1798</v>
      </c>
      <c r="I153" s="17">
        <f t="shared" si="14"/>
        <v>12586</v>
      </c>
      <c r="J153" s="36">
        <f t="shared" si="15"/>
        <v>2013.76</v>
      </c>
      <c r="K153" s="10">
        <f t="shared" si="16"/>
        <v>0</v>
      </c>
      <c r="L153" s="18">
        <f t="shared" si="17"/>
        <v>14599.76</v>
      </c>
    </row>
    <row r="154" spans="1:12" x14ac:dyDescent="0.25">
      <c r="A154" s="54" t="s">
        <v>14</v>
      </c>
      <c r="B154" s="55">
        <v>44722</v>
      </c>
      <c r="C154" s="53">
        <v>65216</v>
      </c>
      <c r="D154" s="47" t="s">
        <v>15</v>
      </c>
      <c r="E154" s="52" t="s">
        <v>20</v>
      </c>
      <c r="F154" s="52">
        <v>4</v>
      </c>
      <c r="G154" s="52">
        <v>0</v>
      </c>
      <c r="H154" s="17">
        <f>1590+112</f>
        <v>1702</v>
      </c>
      <c r="I154" s="17">
        <f t="shared" si="14"/>
        <v>6808</v>
      </c>
      <c r="J154" s="36">
        <f t="shared" si="15"/>
        <v>1089.28</v>
      </c>
      <c r="K154" s="10">
        <f t="shared" si="16"/>
        <v>0</v>
      </c>
      <c r="L154" s="18">
        <f t="shared" si="17"/>
        <v>7897.28</v>
      </c>
    </row>
    <row r="155" spans="1:12" x14ac:dyDescent="0.25">
      <c r="A155" s="54" t="s">
        <v>14</v>
      </c>
      <c r="B155" s="55">
        <v>44722</v>
      </c>
      <c r="C155" s="53">
        <v>65217</v>
      </c>
      <c r="D155" s="47" t="s">
        <v>15</v>
      </c>
      <c r="E155" s="52" t="s">
        <v>20</v>
      </c>
      <c r="F155" s="52">
        <v>8.5</v>
      </c>
      <c r="G155" s="52">
        <v>0</v>
      </c>
      <c r="H155" s="17">
        <v>1590</v>
      </c>
      <c r="I155" s="17">
        <f t="shared" si="14"/>
        <v>13515</v>
      </c>
      <c r="J155" s="36">
        <v>0</v>
      </c>
      <c r="K155" s="10">
        <f t="shared" si="16"/>
        <v>13515</v>
      </c>
      <c r="L155" s="18">
        <f t="shared" si="17"/>
        <v>0</v>
      </c>
    </row>
    <row r="156" spans="1:12" x14ac:dyDescent="0.25">
      <c r="A156" s="54" t="s">
        <v>24</v>
      </c>
      <c r="B156" s="55">
        <v>44722</v>
      </c>
      <c r="C156" s="53">
        <v>65131</v>
      </c>
      <c r="D156" s="47" t="s">
        <v>15</v>
      </c>
      <c r="E156" s="52" t="s">
        <v>20</v>
      </c>
      <c r="F156" s="52">
        <v>8</v>
      </c>
      <c r="G156" s="52">
        <v>0</v>
      </c>
      <c r="H156" s="29">
        <v>1555</v>
      </c>
      <c r="I156" s="29">
        <f t="shared" si="14"/>
        <v>12440</v>
      </c>
      <c r="J156" s="64">
        <f t="shared" ref="J156:J168" si="19">+I156*0.16</f>
        <v>1990.4</v>
      </c>
      <c r="K156" s="65">
        <f t="shared" si="16"/>
        <v>0</v>
      </c>
      <c r="L156" s="66">
        <f t="shared" si="17"/>
        <v>14430.4</v>
      </c>
    </row>
    <row r="157" spans="1:12" x14ac:dyDescent="0.25">
      <c r="A157" s="54" t="s">
        <v>24</v>
      </c>
      <c r="B157" s="55">
        <v>44722</v>
      </c>
      <c r="C157" s="53">
        <v>65129</v>
      </c>
      <c r="D157" s="47" t="s">
        <v>15</v>
      </c>
      <c r="E157" s="52" t="s">
        <v>20</v>
      </c>
      <c r="F157" s="52">
        <v>4.5</v>
      </c>
      <c r="G157" s="52">
        <v>0</v>
      </c>
      <c r="H157" s="29">
        <v>1555</v>
      </c>
      <c r="I157" s="29">
        <f t="shared" si="14"/>
        <v>6997.5</v>
      </c>
      <c r="J157" s="64">
        <f t="shared" si="19"/>
        <v>1119.6000000000001</v>
      </c>
      <c r="K157" s="65">
        <f t="shared" si="16"/>
        <v>0</v>
      </c>
      <c r="L157" s="66">
        <f t="shared" si="17"/>
        <v>8117.1</v>
      </c>
    </row>
    <row r="158" spans="1:12" x14ac:dyDescent="0.25">
      <c r="A158" s="54" t="s">
        <v>24</v>
      </c>
      <c r="B158" s="55">
        <v>44722</v>
      </c>
      <c r="C158" s="53">
        <v>65043</v>
      </c>
      <c r="D158" s="47" t="s">
        <v>15</v>
      </c>
      <c r="E158" s="52" t="s">
        <v>16</v>
      </c>
      <c r="F158" s="52">
        <v>5.5</v>
      </c>
      <c r="G158" s="52">
        <v>5.5</v>
      </c>
      <c r="H158" s="17">
        <v>1798</v>
      </c>
      <c r="I158" s="17">
        <f t="shared" si="14"/>
        <v>9889</v>
      </c>
      <c r="J158" s="36">
        <f t="shared" si="19"/>
        <v>1582.24</v>
      </c>
      <c r="K158" s="10">
        <f t="shared" si="16"/>
        <v>0</v>
      </c>
      <c r="L158" s="18">
        <f t="shared" si="17"/>
        <v>11471.24</v>
      </c>
    </row>
    <row r="159" spans="1:12" x14ac:dyDescent="0.25">
      <c r="A159" s="54" t="s">
        <v>24</v>
      </c>
      <c r="B159" s="55">
        <v>44722</v>
      </c>
      <c r="C159" s="53">
        <v>65130</v>
      </c>
      <c r="D159" s="47" t="s">
        <v>15</v>
      </c>
      <c r="E159" s="52" t="s">
        <v>16</v>
      </c>
      <c r="F159" s="52">
        <v>4</v>
      </c>
      <c r="G159" s="52">
        <v>4</v>
      </c>
      <c r="H159" s="17">
        <v>1798</v>
      </c>
      <c r="I159" s="17">
        <f t="shared" si="14"/>
        <v>7192</v>
      </c>
      <c r="J159" s="36">
        <f t="shared" si="19"/>
        <v>1150.72</v>
      </c>
      <c r="K159" s="10">
        <f t="shared" si="16"/>
        <v>0</v>
      </c>
      <c r="L159" s="18">
        <f t="shared" si="17"/>
        <v>8342.7199999999993</v>
      </c>
    </row>
    <row r="160" spans="1:12" x14ac:dyDescent="0.25">
      <c r="A160" s="54" t="s">
        <v>24</v>
      </c>
      <c r="B160" s="55">
        <v>44722</v>
      </c>
      <c r="C160" s="53">
        <v>65044</v>
      </c>
      <c r="D160" s="47" t="s">
        <v>15</v>
      </c>
      <c r="E160" s="52" t="s">
        <v>16</v>
      </c>
      <c r="F160" s="52">
        <v>8</v>
      </c>
      <c r="G160" s="52">
        <v>8</v>
      </c>
      <c r="H160" s="17">
        <v>1798</v>
      </c>
      <c r="I160" s="17">
        <f t="shared" si="14"/>
        <v>14384</v>
      </c>
      <c r="J160" s="36">
        <f t="shared" si="19"/>
        <v>2301.44</v>
      </c>
      <c r="K160" s="10">
        <f t="shared" si="16"/>
        <v>0</v>
      </c>
      <c r="L160" s="18">
        <f t="shared" si="17"/>
        <v>16685.439999999999</v>
      </c>
    </row>
    <row r="161" spans="1:12" x14ac:dyDescent="0.25">
      <c r="A161" s="54" t="s">
        <v>25</v>
      </c>
      <c r="B161" s="55">
        <v>44722</v>
      </c>
      <c r="C161" s="53">
        <v>65133</v>
      </c>
      <c r="D161" s="47" t="s">
        <v>15</v>
      </c>
      <c r="E161" s="52" t="s">
        <v>20</v>
      </c>
      <c r="F161" s="52">
        <v>7</v>
      </c>
      <c r="G161" s="52">
        <v>0</v>
      </c>
      <c r="H161" s="17">
        <v>1555</v>
      </c>
      <c r="I161" s="17">
        <f t="shared" si="14"/>
        <v>10885</v>
      </c>
      <c r="J161" s="36">
        <f t="shared" si="19"/>
        <v>1741.6000000000001</v>
      </c>
      <c r="K161" s="10">
        <f t="shared" si="16"/>
        <v>0</v>
      </c>
      <c r="L161" s="18">
        <f t="shared" si="17"/>
        <v>12626.6</v>
      </c>
    </row>
    <row r="162" spans="1:12" x14ac:dyDescent="0.25">
      <c r="A162" s="54" t="s">
        <v>25</v>
      </c>
      <c r="B162" s="55">
        <v>44722</v>
      </c>
      <c r="C162" s="53">
        <v>65042</v>
      </c>
      <c r="D162" s="47" t="s">
        <v>15</v>
      </c>
      <c r="E162" s="52" t="s">
        <v>22</v>
      </c>
      <c r="F162" s="52">
        <v>4</v>
      </c>
      <c r="G162" s="52">
        <v>0</v>
      </c>
      <c r="H162" s="17">
        <v>1533</v>
      </c>
      <c r="I162" s="17">
        <f t="shared" si="14"/>
        <v>6132</v>
      </c>
      <c r="J162" s="36">
        <f t="shared" si="19"/>
        <v>981.12</v>
      </c>
      <c r="K162" s="10">
        <f t="shared" si="16"/>
        <v>0</v>
      </c>
      <c r="L162" s="18">
        <f t="shared" si="17"/>
        <v>7113.12</v>
      </c>
    </row>
    <row r="163" spans="1:12" x14ac:dyDescent="0.25">
      <c r="A163" s="54" t="s">
        <v>25</v>
      </c>
      <c r="B163" s="55">
        <v>44722</v>
      </c>
      <c r="C163" s="53">
        <v>65135</v>
      </c>
      <c r="D163" s="47" t="s">
        <v>15</v>
      </c>
      <c r="E163" s="52" t="s">
        <v>16</v>
      </c>
      <c r="F163" s="52">
        <v>7</v>
      </c>
      <c r="G163" s="52">
        <v>7</v>
      </c>
      <c r="H163" s="17">
        <v>1798</v>
      </c>
      <c r="I163" s="17">
        <f t="shared" si="14"/>
        <v>12586</v>
      </c>
      <c r="J163" s="36">
        <f t="shared" si="19"/>
        <v>2013.76</v>
      </c>
      <c r="K163" s="10">
        <f t="shared" si="16"/>
        <v>0</v>
      </c>
      <c r="L163" s="18">
        <f t="shared" si="17"/>
        <v>14599.76</v>
      </c>
    </row>
    <row r="164" spans="1:12" x14ac:dyDescent="0.25">
      <c r="A164" s="54" t="s">
        <v>25</v>
      </c>
      <c r="B164" s="55">
        <v>44722</v>
      </c>
      <c r="C164" s="53">
        <v>64892</v>
      </c>
      <c r="D164" s="47" t="s">
        <v>15</v>
      </c>
      <c r="E164" s="52" t="s">
        <v>16</v>
      </c>
      <c r="F164" s="52">
        <v>3</v>
      </c>
      <c r="G164" s="52">
        <v>3</v>
      </c>
      <c r="H164" s="17">
        <v>1798</v>
      </c>
      <c r="I164" s="17">
        <f t="shared" si="14"/>
        <v>5394</v>
      </c>
      <c r="J164" s="36">
        <f t="shared" si="19"/>
        <v>863.04</v>
      </c>
      <c r="K164" s="10">
        <f t="shared" si="16"/>
        <v>0</v>
      </c>
      <c r="L164" s="18">
        <f t="shared" si="17"/>
        <v>6257.04</v>
      </c>
    </row>
    <row r="165" spans="1:12" x14ac:dyDescent="0.25">
      <c r="A165" s="54" t="s">
        <v>25</v>
      </c>
      <c r="B165" s="55">
        <v>44722</v>
      </c>
      <c r="C165" s="53">
        <v>65039</v>
      </c>
      <c r="D165" s="47" t="s">
        <v>15</v>
      </c>
      <c r="E165" s="52" t="s">
        <v>16</v>
      </c>
      <c r="F165" s="52">
        <v>27</v>
      </c>
      <c r="G165" s="52">
        <v>27</v>
      </c>
      <c r="H165" s="17">
        <v>1798</v>
      </c>
      <c r="I165" s="17">
        <f t="shared" si="14"/>
        <v>48546</v>
      </c>
      <c r="J165" s="36">
        <f t="shared" si="19"/>
        <v>7767.3600000000006</v>
      </c>
      <c r="K165" s="10">
        <f t="shared" si="16"/>
        <v>0</v>
      </c>
      <c r="L165" s="18">
        <f t="shared" si="17"/>
        <v>56313.36</v>
      </c>
    </row>
    <row r="166" spans="1:12" x14ac:dyDescent="0.25">
      <c r="A166" s="54" t="s">
        <v>25</v>
      </c>
      <c r="B166" s="55">
        <v>44722</v>
      </c>
      <c r="C166" s="53">
        <v>65134</v>
      </c>
      <c r="D166" s="47" t="s">
        <v>15</v>
      </c>
      <c r="E166" s="52" t="s">
        <v>20</v>
      </c>
      <c r="F166" s="52">
        <v>7</v>
      </c>
      <c r="G166" s="52">
        <v>0</v>
      </c>
      <c r="H166" s="17">
        <v>1555</v>
      </c>
      <c r="I166" s="17">
        <f t="shared" si="14"/>
        <v>10885</v>
      </c>
      <c r="J166" s="36">
        <f t="shared" si="19"/>
        <v>1741.6000000000001</v>
      </c>
      <c r="K166" s="10">
        <f t="shared" si="16"/>
        <v>0</v>
      </c>
      <c r="L166" s="18">
        <f t="shared" si="17"/>
        <v>12626.6</v>
      </c>
    </row>
    <row r="167" spans="1:12" x14ac:dyDescent="0.25">
      <c r="A167" s="54" t="s">
        <v>25</v>
      </c>
      <c r="B167" s="55">
        <v>44722</v>
      </c>
      <c r="C167" s="53">
        <v>65041</v>
      </c>
      <c r="D167" s="47" t="s">
        <v>15</v>
      </c>
      <c r="E167" s="52" t="s">
        <v>20</v>
      </c>
      <c r="F167" s="52">
        <v>18</v>
      </c>
      <c r="G167" s="52">
        <v>0</v>
      </c>
      <c r="H167" s="17">
        <v>1555</v>
      </c>
      <c r="I167" s="17">
        <f t="shared" si="14"/>
        <v>27990</v>
      </c>
      <c r="J167" s="36">
        <f t="shared" si="19"/>
        <v>4478.4000000000005</v>
      </c>
      <c r="K167" s="10">
        <f t="shared" si="16"/>
        <v>0</v>
      </c>
      <c r="L167" s="18">
        <f t="shared" si="17"/>
        <v>32468.400000000001</v>
      </c>
    </row>
    <row r="168" spans="1:12" x14ac:dyDescent="0.25">
      <c r="A168" s="54" t="s">
        <v>25</v>
      </c>
      <c r="B168" s="55">
        <v>44722</v>
      </c>
      <c r="C168" s="53">
        <v>65122</v>
      </c>
      <c r="D168" s="47" t="s">
        <v>15</v>
      </c>
      <c r="E168" s="52" t="s">
        <v>19</v>
      </c>
      <c r="F168" s="52">
        <v>9</v>
      </c>
      <c r="G168" s="52">
        <v>0</v>
      </c>
      <c r="H168" s="17">
        <v>1914.84</v>
      </c>
      <c r="I168" s="17">
        <f t="shared" si="14"/>
        <v>17233.559999999998</v>
      </c>
      <c r="J168" s="36">
        <f t="shared" si="19"/>
        <v>2757.3695999999995</v>
      </c>
      <c r="K168" s="10">
        <f t="shared" si="16"/>
        <v>0</v>
      </c>
      <c r="L168" s="18">
        <f t="shared" si="17"/>
        <v>19990.929599999996</v>
      </c>
    </row>
    <row r="169" spans="1:12" x14ac:dyDescent="0.25">
      <c r="A169" s="54" t="s">
        <v>14</v>
      </c>
      <c r="B169" s="55">
        <v>44723</v>
      </c>
      <c r="C169" s="30">
        <v>65220</v>
      </c>
      <c r="D169" s="47" t="s">
        <v>15</v>
      </c>
      <c r="E169" s="52" t="s">
        <v>20</v>
      </c>
      <c r="F169" s="42">
        <v>2</v>
      </c>
      <c r="G169" s="42">
        <v>0</v>
      </c>
      <c r="H169" s="17">
        <v>1590</v>
      </c>
      <c r="I169" s="17">
        <f t="shared" si="14"/>
        <v>3180</v>
      </c>
      <c r="J169" s="36">
        <v>0</v>
      </c>
      <c r="K169" s="10">
        <f t="shared" si="16"/>
        <v>3180</v>
      </c>
      <c r="L169" s="18">
        <f t="shared" si="17"/>
        <v>0</v>
      </c>
    </row>
    <row r="170" spans="1:12" x14ac:dyDescent="0.25">
      <c r="A170" s="54" t="s">
        <v>14</v>
      </c>
      <c r="B170" s="55">
        <v>44723</v>
      </c>
      <c r="C170" s="30">
        <v>65140</v>
      </c>
      <c r="D170" s="47" t="s">
        <v>15</v>
      </c>
      <c r="E170" s="42" t="s">
        <v>19</v>
      </c>
      <c r="F170" s="42">
        <v>7</v>
      </c>
      <c r="G170" s="42">
        <v>0</v>
      </c>
      <c r="H170" s="17">
        <v>1835</v>
      </c>
      <c r="I170" s="17">
        <f t="shared" si="14"/>
        <v>12845</v>
      </c>
      <c r="J170" s="36">
        <f t="shared" si="15"/>
        <v>2055.1999999999998</v>
      </c>
      <c r="K170" s="10">
        <f t="shared" si="16"/>
        <v>0</v>
      </c>
      <c r="L170" s="18">
        <f t="shared" si="17"/>
        <v>14900.2</v>
      </c>
    </row>
    <row r="171" spans="1:12" x14ac:dyDescent="0.25">
      <c r="A171" s="54" t="s">
        <v>14</v>
      </c>
      <c r="B171" s="55">
        <v>44723</v>
      </c>
      <c r="C171" s="30">
        <v>65219</v>
      </c>
      <c r="D171" s="47" t="s">
        <v>15</v>
      </c>
      <c r="E171" s="42" t="s">
        <v>20</v>
      </c>
      <c r="F171" s="31">
        <v>6.5</v>
      </c>
      <c r="G171" s="31">
        <v>0</v>
      </c>
      <c r="H171" s="17">
        <v>1590</v>
      </c>
      <c r="I171" s="17">
        <f t="shared" si="14"/>
        <v>10335</v>
      </c>
      <c r="J171" s="36">
        <v>0</v>
      </c>
      <c r="K171" s="10">
        <f t="shared" si="16"/>
        <v>10335</v>
      </c>
      <c r="L171" s="18">
        <f t="shared" si="17"/>
        <v>0</v>
      </c>
    </row>
    <row r="172" spans="1:12" x14ac:dyDescent="0.25">
      <c r="A172" s="54" t="s">
        <v>25</v>
      </c>
      <c r="B172" s="55">
        <v>44723</v>
      </c>
      <c r="C172" s="30">
        <v>65203</v>
      </c>
      <c r="D172" s="47" t="s">
        <v>15</v>
      </c>
      <c r="E172" s="52" t="s">
        <v>16</v>
      </c>
      <c r="F172" s="52">
        <v>4</v>
      </c>
      <c r="G172" s="52">
        <v>4</v>
      </c>
      <c r="H172" s="17">
        <v>2250</v>
      </c>
      <c r="I172" s="17">
        <f t="shared" si="14"/>
        <v>9000</v>
      </c>
      <c r="J172" s="36">
        <v>0</v>
      </c>
      <c r="K172" s="10">
        <f t="shared" si="16"/>
        <v>9000</v>
      </c>
      <c r="L172" s="18">
        <f t="shared" si="17"/>
        <v>0</v>
      </c>
    </row>
    <row r="173" spans="1:12" x14ac:dyDescent="0.25">
      <c r="A173" s="54" t="s">
        <v>14</v>
      </c>
      <c r="B173" s="55">
        <v>44725</v>
      </c>
      <c r="C173" s="19">
        <v>65262</v>
      </c>
      <c r="D173" s="47" t="s">
        <v>15</v>
      </c>
      <c r="E173" s="52" t="s">
        <v>16</v>
      </c>
      <c r="F173" s="31">
        <v>7</v>
      </c>
      <c r="G173" s="31">
        <v>10</v>
      </c>
      <c r="H173" s="17">
        <f>13769.98/F173</f>
        <v>1967.1399999999999</v>
      </c>
      <c r="I173" s="17">
        <f t="shared" si="14"/>
        <v>13769.98</v>
      </c>
      <c r="J173" s="36">
        <v>0</v>
      </c>
      <c r="K173" s="10">
        <f t="shared" si="16"/>
        <v>13769.98</v>
      </c>
      <c r="L173" s="18">
        <f t="shared" si="17"/>
        <v>0</v>
      </c>
    </row>
    <row r="174" spans="1:12" x14ac:dyDescent="0.25">
      <c r="A174" s="54" t="s">
        <v>14</v>
      </c>
      <c r="B174" s="55">
        <v>44725</v>
      </c>
      <c r="C174" s="43">
        <v>65222</v>
      </c>
      <c r="D174" s="47" t="s">
        <v>15</v>
      </c>
      <c r="E174" s="31" t="s">
        <v>22</v>
      </c>
      <c r="F174" s="31">
        <v>4</v>
      </c>
      <c r="G174" s="31">
        <v>0</v>
      </c>
      <c r="H174" s="17">
        <v>1533</v>
      </c>
      <c r="I174" s="17">
        <f t="shared" si="14"/>
        <v>6132</v>
      </c>
      <c r="J174" s="36">
        <f t="shared" si="15"/>
        <v>981.12</v>
      </c>
      <c r="K174" s="10">
        <f t="shared" si="16"/>
        <v>0</v>
      </c>
      <c r="L174" s="18">
        <f t="shared" si="17"/>
        <v>7113.12</v>
      </c>
    </row>
    <row r="175" spans="1:12" x14ac:dyDescent="0.25">
      <c r="A175" s="54" t="s">
        <v>14</v>
      </c>
      <c r="B175" s="55">
        <v>44725</v>
      </c>
      <c r="C175" s="53">
        <v>65221</v>
      </c>
      <c r="D175" s="47" t="s">
        <v>15</v>
      </c>
      <c r="E175" s="52" t="s">
        <v>28</v>
      </c>
      <c r="F175" s="52">
        <v>16</v>
      </c>
      <c r="G175" s="52">
        <v>16</v>
      </c>
      <c r="H175" s="17">
        <f>1735+264</f>
        <v>1999</v>
      </c>
      <c r="I175" s="17">
        <f t="shared" si="14"/>
        <v>31984</v>
      </c>
      <c r="J175" s="36">
        <v>0</v>
      </c>
      <c r="K175" s="10">
        <f t="shared" si="16"/>
        <v>31984</v>
      </c>
      <c r="L175" s="18">
        <f t="shared" si="17"/>
        <v>0</v>
      </c>
    </row>
    <row r="176" spans="1:12" x14ac:dyDescent="0.25">
      <c r="A176" s="54" t="s">
        <v>14</v>
      </c>
      <c r="B176" s="55">
        <v>44725</v>
      </c>
      <c r="C176" s="53">
        <v>65277</v>
      </c>
      <c r="D176" s="47" t="s">
        <v>15</v>
      </c>
      <c r="E176" s="52" t="s">
        <v>20</v>
      </c>
      <c r="F176" s="52">
        <v>4.5</v>
      </c>
      <c r="G176" s="52">
        <v>0</v>
      </c>
      <c r="H176" s="17">
        <v>1590</v>
      </c>
      <c r="I176" s="17">
        <f t="shared" si="14"/>
        <v>7155</v>
      </c>
      <c r="J176" s="36">
        <f t="shared" si="15"/>
        <v>1144.8</v>
      </c>
      <c r="K176" s="10">
        <f t="shared" si="16"/>
        <v>0</v>
      </c>
      <c r="L176" s="18">
        <f t="shared" si="17"/>
        <v>8299.7999999999993</v>
      </c>
    </row>
    <row r="177" spans="1:12" x14ac:dyDescent="0.25">
      <c r="A177" s="54" t="s">
        <v>14</v>
      </c>
      <c r="B177" s="55">
        <v>44725</v>
      </c>
      <c r="C177" s="53">
        <v>65278</v>
      </c>
      <c r="D177" s="47" t="s">
        <v>15</v>
      </c>
      <c r="E177" s="52" t="s">
        <v>27</v>
      </c>
      <c r="F177" s="52">
        <v>21</v>
      </c>
      <c r="G177" s="52">
        <v>0</v>
      </c>
      <c r="H177" s="17">
        <f>1735+293</f>
        <v>2028</v>
      </c>
      <c r="I177" s="17">
        <f t="shared" si="14"/>
        <v>42588</v>
      </c>
      <c r="J177" s="36">
        <v>0</v>
      </c>
      <c r="K177" s="10">
        <f t="shared" si="16"/>
        <v>42588</v>
      </c>
      <c r="L177" s="18">
        <f t="shared" si="17"/>
        <v>0</v>
      </c>
    </row>
    <row r="178" spans="1:12" x14ac:dyDescent="0.25">
      <c r="A178" s="54" t="s">
        <v>14</v>
      </c>
      <c r="B178" s="55">
        <v>44725</v>
      </c>
      <c r="C178" s="53">
        <v>65279</v>
      </c>
      <c r="D178" s="47" t="s">
        <v>15</v>
      </c>
      <c r="E178" s="52" t="s">
        <v>20</v>
      </c>
      <c r="F178" s="52">
        <v>14</v>
      </c>
      <c r="G178" s="52">
        <v>0</v>
      </c>
      <c r="H178" s="17">
        <v>1590</v>
      </c>
      <c r="I178" s="17">
        <f t="shared" si="14"/>
        <v>22260</v>
      </c>
      <c r="J178" s="36">
        <v>0</v>
      </c>
      <c r="K178" s="10">
        <f t="shared" si="16"/>
        <v>22260</v>
      </c>
      <c r="L178" s="18">
        <f t="shared" si="17"/>
        <v>0</v>
      </c>
    </row>
    <row r="179" spans="1:12" x14ac:dyDescent="0.25">
      <c r="A179" s="54" t="s">
        <v>14</v>
      </c>
      <c r="B179" s="55">
        <v>44725</v>
      </c>
      <c r="C179" s="30">
        <v>65280</v>
      </c>
      <c r="D179" s="47" t="s">
        <v>15</v>
      </c>
      <c r="E179" s="52" t="s">
        <v>20</v>
      </c>
      <c r="F179" s="52">
        <v>3</v>
      </c>
      <c r="G179" s="52">
        <v>0</v>
      </c>
      <c r="H179" s="17">
        <v>1590</v>
      </c>
      <c r="I179" s="17">
        <f t="shared" si="14"/>
        <v>4770</v>
      </c>
      <c r="J179" s="36">
        <v>0</v>
      </c>
      <c r="K179" s="10">
        <f t="shared" si="16"/>
        <v>4770</v>
      </c>
      <c r="L179" s="18">
        <f t="shared" si="17"/>
        <v>0</v>
      </c>
    </row>
    <row r="180" spans="1:12" x14ac:dyDescent="0.25">
      <c r="A180" s="54" t="s">
        <v>24</v>
      </c>
      <c r="B180" s="55">
        <v>43264</v>
      </c>
      <c r="C180" s="53">
        <v>65218</v>
      </c>
      <c r="D180" s="47" t="s">
        <v>15</v>
      </c>
      <c r="E180" s="52" t="s">
        <v>19</v>
      </c>
      <c r="F180" s="52">
        <v>17</v>
      </c>
      <c r="G180" s="52">
        <v>0</v>
      </c>
      <c r="H180" s="17">
        <v>1914.84</v>
      </c>
      <c r="I180" s="17">
        <f t="shared" si="14"/>
        <v>32552.28</v>
      </c>
      <c r="J180" s="36">
        <f t="shared" ref="J180:J183" si="20">+I180*0.16</f>
        <v>5208.3648000000003</v>
      </c>
      <c r="K180" s="10">
        <f t="shared" si="16"/>
        <v>0</v>
      </c>
      <c r="L180" s="18">
        <f t="shared" si="17"/>
        <v>37760.644800000002</v>
      </c>
    </row>
    <row r="181" spans="1:12" x14ac:dyDescent="0.25">
      <c r="A181" s="54" t="s">
        <v>24</v>
      </c>
      <c r="B181" s="55">
        <v>43264</v>
      </c>
      <c r="C181" s="53">
        <v>64891</v>
      </c>
      <c r="D181" s="47" t="s">
        <v>15</v>
      </c>
      <c r="E181" s="52" t="s">
        <v>20</v>
      </c>
      <c r="F181" s="52">
        <v>15.5</v>
      </c>
      <c r="G181" s="52">
        <v>0</v>
      </c>
      <c r="H181" s="17">
        <v>1555</v>
      </c>
      <c r="I181" s="17">
        <f t="shared" si="14"/>
        <v>24102.5</v>
      </c>
      <c r="J181" s="36">
        <f t="shared" si="20"/>
        <v>3856.4</v>
      </c>
      <c r="K181" s="10">
        <f t="shared" si="16"/>
        <v>0</v>
      </c>
      <c r="L181" s="18">
        <f t="shared" si="17"/>
        <v>27958.9</v>
      </c>
    </row>
    <row r="182" spans="1:12" x14ac:dyDescent="0.25">
      <c r="A182" s="54" t="s">
        <v>24</v>
      </c>
      <c r="B182" s="55">
        <v>43264</v>
      </c>
      <c r="C182" s="53">
        <v>65208</v>
      </c>
      <c r="D182" s="47" t="s">
        <v>15</v>
      </c>
      <c r="E182" s="52" t="s">
        <v>20</v>
      </c>
      <c r="F182" s="52">
        <v>5</v>
      </c>
      <c r="G182" s="52">
        <v>0</v>
      </c>
      <c r="H182" s="17">
        <v>1555</v>
      </c>
      <c r="I182" s="17">
        <f t="shared" si="14"/>
        <v>7775</v>
      </c>
      <c r="J182" s="36">
        <f t="shared" si="20"/>
        <v>1244</v>
      </c>
      <c r="K182" s="10">
        <f t="shared" si="16"/>
        <v>0</v>
      </c>
      <c r="L182" s="18">
        <f t="shared" si="17"/>
        <v>9019</v>
      </c>
    </row>
    <row r="183" spans="1:12" x14ac:dyDescent="0.25">
      <c r="A183" s="54" t="s">
        <v>25</v>
      </c>
      <c r="B183" s="55">
        <v>43264</v>
      </c>
      <c r="C183" s="53">
        <v>65207</v>
      </c>
      <c r="D183" s="47" t="s">
        <v>15</v>
      </c>
      <c r="E183" s="52" t="s">
        <v>20</v>
      </c>
      <c r="F183" s="52">
        <v>6</v>
      </c>
      <c r="G183" s="52">
        <v>0</v>
      </c>
      <c r="H183" s="17">
        <v>1555</v>
      </c>
      <c r="I183" s="17">
        <f t="shared" si="14"/>
        <v>9330</v>
      </c>
      <c r="J183" s="36">
        <f t="shared" si="20"/>
        <v>1492.8</v>
      </c>
      <c r="K183" s="10">
        <f t="shared" si="16"/>
        <v>0</v>
      </c>
      <c r="L183" s="18">
        <f t="shared" si="17"/>
        <v>10822.8</v>
      </c>
    </row>
    <row r="184" spans="1:12" x14ac:dyDescent="0.25">
      <c r="A184" s="54" t="s">
        <v>14</v>
      </c>
      <c r="B184" s="55">
        <v>44726</v>
      </c>
      <c r="C184" s="30">
        <v>65264</v>
      </c>
      <c r="D184" s="47" t="s">
        <v>15</v>
      </c>
      <c r="E184" s="52" t="s">
        <v>17</v>
      </c>
      <c r="F184" s="52">
        <v>4</v>
      </c>
      <c r="G184" s="52">
        <v>0</v>
      </c>
      <c r="H184" s="17">
        <v>1366</v>
      </c>
      <c r="I184" s="17">
        <f t="shared" si="14"/>
        <v>5464</v>
      </c>
      <c r="J184" s="36">
        <f t="shared" si="15"/>
        <v>874.24</v>
      </c>
      <c r="K184" s="10">
        <f t="shared" si="16"/>
        <v>0</v>
      </c>
      <c r="L184" s="18">
        <f t="shared" si="17"/>
        <v>6338.24</v>
      </c>
    </row>
    <row r="185" spans="1:12" x14ac:dyDescent="0.25">
      <c r="A185" s="54" t="s">
        <v>14</v>
      </c>
      <c r="B185" s="55">
        <v>44726</v>
      </c>
      <c r="C185" s="53">
        <v>65265</v>
      </c>
      <c r="D185" s="47" t="s">
        <v>15</v>
      </c>
      <c r="E185" s="52" t="s">
        <v>17</v>
      </c>
      <c r="F185" s="52">
        <v>4</v>
      </c>
      <c r="G185" s="52">
        <v>0</v>
      </c>
      <c r="H185" s="17">
        <v>1366</v>
      </c>
      <c r="I185" s="17">
        <f t="shared" si="14"/>
        <v>5464</v>
      </c>
      <c r="J185" s="36">
        <f t="shared" si="15"/>
        <v>874.24</v>
      </c>
      <c r="K185" s="10">
        <f t="shared" si="16"/>
        <v>0</v>
      </c>
      <c r="L185" s="18">
        <f t="shared" si="17"/>
        <v>6338.24</v>
      </c>
    </row>
    <row r="186" spans="1:12" x14ac:dyDescent="0.25">
      <c r="A186" s="54" t="s">
        <v>14</v>
      </c>
      <c r="B186" s="55">
        <v>44726</v>
      </c>
      <c r="C186" s="53">
        <v>65206</v>
      </c>
      <c r="D186" s="47" t="s">
        <v>15</v>
      </c>
      <c r="E186" s="52" t="s">
        <v>16</v>
      </c>
      <c r="F186" s="52">
        <v>7</v>
      </c>
      <c r="G186" s="52">
        <v>7</v>
      </c>
      <c r="H186" s="17">
        <f>1555+243</f>
        <v>1798</v>
      </c>
      <c r="I186" s="17">
        <f t="shared" si="14"/>
        <v>12586</v>
      </c>
      <c r="J186" s="36">
        <f t="shared" si="15"/>
        <v>2013.76</v>
      </c>
      <c r="K186" s="10">
        <f t="shared" si="16"/>
        <v>0</v>
      </c>
      <c r="L186" s="18">
        <f t="shared" si="17"/>
        <v>14599.76</v>
      </c>
    </row>
    <row r="187" spans="1:12" x14ac:dyDescent="0.25">
      <c r="A187" s="54" t="s">
        <v>14</v>
      </c>
      <c r="B187" s="55">
        <v>44726</v>
      </c>
      <c r="C187" s="53">
        <v>65048</v>
      </c>
      <c r="D187" s="47" t="s">
        <v>15</v>
      </c>
      <c r="E187" s="52" t="s">
        <v>17</v>
      </c>
      <c r="F187" s="52">
        <v>4</v>
      </c>
      <c r="G187" s="52">
        <v>0</v>
      </c>
      <c r="H187" s="17">
        <v>1366</v>
      </c>
      <c r="I187" s="17">
        <f t="shared" si="14"/>
        <v>5464</v>
      </c>
      <c r="J187" s="36">
        <f t="shared" si="15"/>
        <v>874.24</v>
      </c>
      <c r="K187" s="10">
        <f t="shared" si="16"/>
        <v>0</v>
      </c>
      <c r="L187" s="18">
        <f t="shared" si="17"/>
        <v>6338.24</v>
      </c>
    </row>
    <row r="188" spans="1:12" x14ac:dyDescent="0.25">
      <c r="A188" s="54" t="s">
        <v>14</v>
      </c>
      <c r="B188" s="55">
        <v>44726</v>
      </c>
      <c r="C188" s="53">
        <v>65275</v>
      </c>
      <c r="D188" s="47" t="s">
        <v>23</v>
      </c>
      <c r="E188" s="52" t="s">
        <v>29</v>
      </c>
      <c r="F188" s="52">
        <v>5</v>
      </c>
      <c r="G188" s="52">
        <v>0</v>
      </c>
      <c r="H188" s="17">
        <f>1768+293</f>
        <v>2061</v>
      </c>
      <c r="I188" s="17">
        <f t="shared" si="14"/>
        <v>10305</v>
      </c>
      <c r="J188" s="36">
        <f t="shared" si="15"/>
        <v>1648.8</v>
      </c>
      <c r="K188" s="10">
        <f t="shared" si="16"/>
        <v>0</v>
      </c>
      <c r="L188" s="18">
        <f t="shared" si="17"/>
        <v>11953.8</v>
      </c>
    </row>
    <row r="189" spans="1:12" x14ac:dyDescent="0.25">
      <c r="A189" s="54" t="s">
        <v>14</v>
      </c>
      <c r="B189" s="55">
        <v>44726</v>
      </c>
      <c r="C189" s="30">
        <v>65274</v>
      </c>
      <c r="D189" s="47" t="s">
        <v>23</v>
      </c>
      <c r="E189" s="42" t="s">
        <v>26</v>
      </c>
      <c r="F189" s="42">
        <v>6.5</v>
      </c>
      <c r="G189" s="42">
        <v>0</v>
      </c>
      <c r="H189" s="17">
        <f>1683+115</f>
        <v>1798</v>
      </c>
      <c r="I189" s="17">
        <f t="shared" si="14"/>
        <v>11687</v>
      </c>
      <c r="J189" s="36">
        <f t="shared" si="15"/>
        <v>1869.92</v>
      </c>
      <c r="K189" s="10">
        <f t="shared" si="16"/>
        <v>0</v>
      </c>
      <c r="L189" s="18">
        <f t="shared" si="17"/>
        <v>13556.92</v>
      </c>
    </row>
    <row r="190" spans="1:12" x14ac:dyDescent="0.25">
      <c r="A190" s="54" t="s">
        <v>14</v>
      </c>
      <c r="B190" s="55">
        <v>44726</v>
      </c>
      <c r="C190" s="30">
        <v>65350</v>
      </c>
      <c r="D190" s="47" t="s">
        <v>15</v>
      </c>
      <c r="E190" s="52" t="s">
        <v>27</v>
      </c>
      <c r="F190" s="42">
        <v>23</v>
      </c>
      <c r="G190" s="42">
        <v>0</v>
      </c>
      <c r="H190" s="17">
        <f>1735+293</f>
        <v>2028</v>
      </c>
      <c r="I190" s="17">
        <f t="shared" si="14"/>
        <v>46644</v>
      </c>
      <c r="J190" s="36">
        <f t="shared" si="15"/>
        <v>7463.04</v>
      </c>
      <c r="K190" s="10">
        <f t="shared" si="16"/>
        <v>0</v>
      </c>
      <c r="L190" s="18">
        <f t="shared" si="17"/>
        <v>54107.040000000001</v>
      </c>
    </row>
    <row r="191" spans="1:12" x14ac:dyDescent="0.25">
      <c r="A191" s="54" t="s">
        <v>24</v>
      </c>
      <c r="B191" s="55">
        <v>44726</v>
      </c>
      <c r="C191" s="30">
        <v>65210</v>
      </c>
      <c r="D191" s="47" t="s">
        <v>15</v>
      </c>
      <c r="E191" s="52" t="s">
        <v>20</v>
      </c>
      <c r="F191" s="52">
        <v>4.5</v>
      </c>
      <c r="G191" s="52">
        <v>0</v>
      </c>
      <c r="H191" s="17">
        <v>1555</v>
      </c>
      <c r="I191" s="17">
        <f t="shared" si="14"/>
        <v>6997.5</v>
      </c>
      <c r="J191" s="36">
        <f t="shared" si="15"/>
        <v>1119.6000000000001</v>
      </c>
      <c r="K191" s="10">
        <f t="shared" si="16"/>
        <v>0</v>
      </c>
      <c r="L191" s="18">
        <f t="shared" si="17"/>
        <v>8117.1</v>
      </c>
    </row>
    <row r="192" spans="1:12" x14ac:dyDescent="0.25">
      <c r="A192" s="54" t="s">
        <v>24</v>
      </c>
      <c r="B192" s="55">
        <v>44726</v>
      </c>
      <c r="C192" s="53">
        <v>65212</v>
      </c>
      <c r="D192" s="47" t="s">
        <v>15</v>
      </c>
      <c r="E192" s="52" t="s">
        <v>16</v>
      </c>
      <c r="F192" s="52">
        <v>10</v>
      </c>
      <c r="G192" s="52">
        <v>10</v>
      </c>
      <c r="H192" s="17">
        <v>1798</v>
      </c>
      <c r="I192" s="17">
        <f t="shared" si="14"/>
        <v>17980</v>
      </c>
      <c r="J192" s="36">
        <f t="shared" si="15"/>
        <v>2876.8</v>
      </c>
      <c r="K192" s="10">
        <f t="shared" si="16"/>
        <v>0</v>
      </c>
      <c r="L192" s="18">
        <f t="shared" si="17"/>
        <v>20856.8</v>
      </c>
    </row>
    <row r="193" spans="1:12" x14ac:dyDescent="0.25">
      <c r="A193" s="54" t="s">
        <v>25</v>
      </c>
      <c r="B193" s="55">
        <v>44726</v>
      </c>
      <c r="C193" s="53">
        <v>65273</v>
      </c>
      <c r="D193" s="47" t="s">
        <v>15</v>
      </c>
      <c r="E193" s="52" t="s">
        <v>22</v>
      </c>
      <c r="F193" s="52">
        <v>7</v>
      </c>
      <c r="G193" s="52">
        <v>0</v>
      </c>
      <c r="H193" s="17">
        <v>1533</v>
      </c>
      <c r="I193" s="17">
        <f t="shared" si="14"/>
        <v>10731</v>
      </c>
      <c r="J193" s="36">
        <f t="shared" si="15"/>
        <v>1716.96</v>
      </c>
      <c r="K193" s="10">
        <f t="shared" si="16"/>
        <v>0</v>
      </c>
      <c r="L193" s="18">
        <f t="shared" si="17"/>
        <v>12447.96</v>
      </c>
    </row>
    <row r="194" spans="1:12" x14ac:dyDescent="0.25">
      <c r="A194" s="54" t="s">
        <v>25</v>
      </c>
      <c r="B194" s="55">
        <v>44726</v>
      </c>
      <c r="C194" s="53">
        <v>65270</v>
      </c>
      <c r="D194" s="47" t="s">
        <v>15</v>
      </c>
      <c r="E194" s="52" t="s">
        <v>16</v>
      </c>
      <c r="F194" s="52">
        <v>6.5</v>
      </c>
      <c r="G194" s="52">
        <v>6.5</v>
      </c>
      <c r="H194" s="17">
        <v>1798</v>
      </c>
      <c r="I194" s="17">
        <f t="shared" si="14"/>
        <v>11687</v>
      </c>
      <c r="J194" s="36">
        <f t="shared" si="15"/>
        <v>1869.92</v>
      </c>
      <c r="K194" s="10">
        <f t="shared" si="16"/>
        <v>0</v>
      </c>
      <c r="L194" s="18">
        <f t="shared" si="17"/>
        <v>13556.92</v>
      </c>
    </row>
    <row r="195" spans="1:12" x14ac:dyDescent="0.25">
      <c r="A195" s="54" t="s">
        <v>25</v>
      </c>
      <c r="B195" s="55">
        <v>44726</v>
      </c>
      <c r="C195" s="53">
        <v>65269</v>
      </c>
      <c r="D195" s="47" t="s">
        <v>15</v>
      </c>
      <c r="E195" s="52" t="s">
        <v>16</v>
      </c>
      <c r="F195" s="52">
        <v>14.5</v>
      </c>
      <c r="G195" s="52">
        <v>14.5</v>
      </c>
      <c r="H195" s="17">
        <v>1798</v>
      </c>
      <c r="I195" s="17">
        <f t="shared" si="14"/>
        <v>26071</v>
      </c>
      <c r="J195" s="36">
        <f t="shared" si="15"/>
        <v>4171.3599999999997</v>
      </c>
      <c r="K195" s="10">
        <f t="shared" si="16"/>
        <v>0</v>
      </c>
      <c r="L195" s="18">
        <f t="shared" si="17"/>
        <v>30242.36</v>
      </c>
    </row>
    <row r="196" spans="1:12" x14ac:dyDescent="0.25">
      <c r="A196" s="54" t="s">
        <v>25</v>
      </c>
      <c r="B196" s="55">
        <v>44726</v>
      </c>
      <c r="C196" s="30">
        <v>65276</v>
      </c>
      <c r="D196" s="47" t="s">
        <v>15</v>
      </c>
      <c r="E196" s="52" t="s">
        <v>30</v>
      </c>
      <c r="F196" s="52">
        <v>12</v>
      </c>
      <c r="G196" s="52">
        <v>0</v>
      </c>
      <c r="H196" s="17">
        <v>1705</v>
      </c>
      <c r="I196" s="17">
        <f t="shared" si="14"/>
        <v>20460</v>
      </c>
      <c r="J196" s="36">
        <v>0</v>
      </c>
      <c r="K196" s="10">
        <f t="shared" si="16"/>
        <v>20460</v>
      </c>
      <c r="L196" s="18">
        <f t="shared" si="17"/>
        <v>0</v>
      </c>
    </row>
    <row r="197" spans="1:12" x14ac:dyDescent="0.25">
      <c r="A197" s="41" t="s">
        <v>14</v>
      </c>
      <c r="B197" s="55">
        <v>44727</v>
      </c>
      <c r="C197" s="43">
        <v>65341</v>
      </c>
      <c r="D197" s="47" t="s">
        <v>15</v>
      </c>
      <c r="E197" s="42" t="s">
        <v>17</v>
      </c>
      <c r="F197" s="42">
        <v>4</v>
      </c>
      <c r="G197" s="42">
        <v>0</v>
      </c>
      <c r="H197" s="17">
        <v>1366</v>
      </c>
      <c r="I197" s="17">
        <f t="shared" si="14"/>
        <v>5464</v>
      </c>
      <c r="J197" s="36">
        <f t="shared" si="15"/>
        <v>874.24</v>
      </c>
      <c r="K197" s="10">
        <f t="shared" si="16"/>
        <v>0</v>
      </c>
      <c r="L197" s="18">
        <f t="shared" si="17"/>
        <v>6338.24</v>
      </c>
    </row>
    <row r="198" spans="1:12" x14ac:dyDescent="0.25">
      <c r="A198" s="41" t="s">
        <v>14</v>
      </c>
      <c r="B198" s="55">
        <v>44727</v>
      </c>
      <c r="C198" s="53">
        <v>65205</v>
      </c>
      <c r="D198" s="47" t="s">
        <v>15</v>
      </c>
      <c r="E198" s="42" t="s">
        <v>16</v>
      </c>
      <c r="F198" s="42">
        <v>7</v>
      </c>
      <c r="G198" s="42">
        <v>7</v>
      </c>
      <c r="H198" s="17">
        <f>1555+243</f>
        <v>1798</v>
      </c>
      <c r="I198" s="17">
        <f t="shared" si="14"/>
        <v>12586</v>
      </c>
      <c r="J198" s="36">
        <f t="shared" si="15"/>
        <v>2013.76</v>
      </c>
      <c r="K198" s="10">
        <f t="shared" si="16"/>
        <v>0</v>
      </c>
      <c r="L198" s="18">
        <f t="shared" si="17"/>
        <v>14599.76</v>
      </c>
    </row>
    <row r="199" spans="1:12" x14ac:dyDescent="0.25">
      <c r="A199" s="41" t="s">
        <v>14</v>
      </c>
      <c r="B199" s="55">
        <v>44727</v>
      </c>
      <c r="C199" s="53">
        <v>65339</v>
      </c>
      <c r="D199" s="47" t="s">
        <v>15</v>
      </c>
      <c r="E199" s="42" t="s">
        <v>16</v>
      </c>
      <c r="F199" s="42">
        <v>6</v>
      </c>
      <c r="G199" s="42">
        <v>6</v>
      </c>
      <c r="H199" s="17">
        <f t="shared" ref="H199:H200" si="21">1555+243</f>
        <v>1798</v>
      </c>
      <c r="I199" s="17">
        <f t="shared" si="14"/>
        <v>10788</v>
      </c>
      <c r="J199" s="36">
        <f t="shared" si="15"/>
        <v>1726.08</v>
      </c>
      <c r="K199" s="10">
        <f t="shared" si="16"/>
        <v>0</v>
      </c>
      <c r="L199" s="18">
        <f t="shared" si="17"/>
        <v>12514.08</v>
      </c>
    </row>
    <row r="200" spans="1:12" x14ac:dyDescent="0.25">
      <c r="A200" s="41" t="s">
        <v>14</v>
      </c>
      <c r="B200" s="55">
        <v>44727</v>
      </c>
      <c r="C200" s="53">
        <v>65342</v>
      </c>
      <c r="D200" s="47" t="s">
        <v>15</v>
      </c>
      <c r="E200" s="42" t="s">
        <v>16</v>
      </c>
      <c r="F200" s="42">
        <v>10.5</v>
      </c>
      <c r="G200" s="42">
        <v>10.5</v>
      </c>
      <c r="H200" s="17">
        <f t="shared" si="21"/>
        <v>1798</v>
      </c>
      <c r="I200" s="17">
        <f t="shared" si="14"/>
        <v>18879</v>
      </c>
      <c r="J200" s="36">
        <f t="shared" si="15"/>
        <v>3020.64</v>
      </c>
      <c r="K200" s="10">
        <f t="shared" si="16"/>
        <v>0</v>
      </c>
      <c r="L200" s="18">
        <f t="shared" si="17"/>
        <v>21899.64</v>
      </c>
    </row>
    <row r="201" spans="1:12" x14ac:dyDescent="0.25">
      <c r="A201" s="41" t="s">
        <v>14</v>
      </c>
      <c r="B201" s="55">
        <v>44727</v>
      </c>
      <c r="C201" s="19">
        <v>65419</v>
      </c>
      <c r="D201" s="47" t="s">
        <v>15</v>
      </c>
      <c r="E201" s="31" t="s">
        <v>20</v>
      </c>
      <c r="F201" s="31">
        <v>4</v>
      </c>
      <c r="G201" s="31">
        <v>0</v>
      </c>
      <c r="H201" s="17">
        <f>1590+112</f>
        <v>1702</v>
      </c>
      <c r="I201" s="17">
        <f t="shared" si="14"/>
        <v>6808</v>
      </c>
      <c r="J201" s="36">
        <f t="shared" si="15"/>
        <v>1089.28</v>
      </c>
      <c r="K201" s="10">
        <f t="shared" si="16"/>
        <v>0</v>
      </c>
      <c r="L201" s="18">
        <f t="shared" si="17"/>
        <v>7897.28</v>
      </c>
    </row>
    <row r="202" spans="1:12" x14ac:dyDescent="0.25">
      <c r="A202" s="41" t="s">
        <v>14</v>
      </c>
      <c r="B202" s="55">
        <v>44727</v>
      </c>
      <c r="C202" s="53">
        <v>65281</v>
      </c>
      <c r="D202" s="47" t="s">
        <v>21</v>
      </c>
      <c r="E202" s="52" t="s">
        <v>19</v>
      </c>
      <c r="F202" s="16">
        <v>5</v>
      </c>
      <c r="G202" s="16">
        <v>0</v>
      </c>
      <c r="H202" s="17">
        <v>1735</v>
      </c>
      <c r="I202" s="17">
        <f t="shared" si="14"/>
        <v>8675</v>
      </c>
      <c r="J202" s="36">
        <f t="shared" si="15"/>
        <v>1388</v>
      </c>
      <c r="K202" s="10">
        <f t="shared" si="16"/>
        <v>0</v>
      </c>
      <c r="L202" s="18">
        <f t="shared" si="17"/>
        <v>10063</v>
      </c>
    </row>
    <row r="203" spans="1:12" x14ac:dyDescent="0.25">
      <c r="A203" s="41" t="s">
        <v>14</v>
      </c>
      <c r="B203" s="55">
        <v>44727</v>
      </c>
      <c r="C203" s="19">
        <v>65420</v>
      </c>
      <c r="D203" s="47" t="s">
        <v>15</v>
      </c>
      <c r="E203" s="31" t="s">
        <v>20</v>
      </c>
      <c r="F203" s="31">
        <v>7</v>
      </c>
      <c r="G203" s="31">
        <v>0</v>
      </c>
      <c r="H203" s="17">
        <v>1590</v>
      </c>
      <c r="I203" s="17">
        <f t="shared" si="14"/>
        <v>11130</v>
      </c>
      <c r="J203" s="36">
        <f t="shared" si="15"/>
        <v>1780.8</v>
      </c>
      <c r="K203" s="10">
        <f t="shared" si="16"/>
        <v>0</v>
      </c>
      <c r="L203" s="18">
        <f t="shared" si="17"/>
        <v>12910.8</v>
      </c>
    </row>
    <row r="204" spans="1:12" x14ac:dyDescent="0.25">
      <c r="A204" s="41" t="s">
        <v>14</v>
      </c>
      <c r="B204" s="55">
        <v>44727</v>
      </c>
      <c r="C204" s="19">
        <v>65421</v>
      </c>
      <c r="D204" s="47" t="s">
        <v>15</v>
      </c>
      <c r="E204" s="52" t="s">
        <v>27</v>
      </c>
      <c r="F204" s="31">
        <v>7</v>
      </c>
      <c r="G204" s="31">
        <v>0</v>
      </c>
      <c r="H204" s="17">
        <f>1735+293</f>
        <v>2028</v>
      </c>
      <c r="I204" s="17">
        <f t="shared" si="14"/>
        <v>14196</v>
      </c>
      <c r="J204" s="36">
        <v>0</v>
      </c>
      <c r="K204" s="10">
        <f t="shared" si="16"/>
        <v>14196</v>
      </c>
      <c r="L204" s="18">
        <f t="shared" si="17"/>
        <v>0</v>
      </c>
    </row>
    <row r="205" spans="1:12" x14ac:dyDescent="0.25">
      <c r="A205" s="41" t="s">
        <v>14</v>
      </c>
      <c r="B205" s="55">
        <v>44727</v>
      </c>
      <c r="C205" s="19">
        <v>65422</v>
      </c>
      <c r="D205" s="47" t="s">
        <v>15</v>
      </c>
      <c r="E205" s="52" t="s">
        <v>19</v>
      </c>
      <c r="F205" s="31">
        <v>2.5</v>
      </c>
      <c r="G205" s="31">
        <v>0</v>
      </c>
      <c r="H205" s="17">
        <f>5387.5/F205</f>
        <v>2155</v>
      </c>
      <c r="I205" s="17">
        <f t="shared" si="14"/>
        <v>5387.5</v>
      </c>
      <c r="J205" s="36">
        <f t="shared" si="15"/>
        <v>862</v>
      </c>
      <c r="K205" s="10">
        <f t="shared" si="16"/>
        <v>0</v>
      </c>
      <c r="L205" s="18">
        <f t="shared" si="17"/>
        <v>6249.5</v>
      </c>
    </row>
    <row r="206" spans="1:12" x14ac:dyDescent="0.25">
      <c r="A206" s="41" t="s">
        <v>14</v>
      </c>
      <c r="B206" s="55">
        <v>44727</v>
      </c>
      <c r="C206" s="43">
        <v>65348</v>
      </c>
      <c r="D206" s="47" t="s">
        <v>23</v>
      </c>
      <c r="E206" s="52" t="s">
        <v>26</v>
      </c>
      <c r="F206" s="31">
        <v>10</v>
      </c>
      <c r="G206" s="31">
        <v>10</v>
      </c>
      <c r="H206" s="17">
        <f>1683+264</f>
        <v>1947</v>
      </c>
      <c r="I206" s="17">
        <f t="shared" si="14"/>
        <v>19470</v>
      </c>
      <c r="J206" s="36">
        <f t="shared" si="15"/>
        <v>3115.2000000000003</v>
      </c>
      <c r="K206" s="10">
        <f t="shared" si="16"/>
        <v>0</v>
      </c>
      <c r="L206" s="18">
        <f t="shared" si="17"/>
        <v>22585.200000000001</v>
      </c>
    </row>
    <row r="207" spans="1:12" x14ac:dyDescent="0.25">
      <c r="A207" s="54" t="s">
        <v>24</v>
      </c>
      <c r="B207" s="55">
        <v>44727</v>
      </c>
      <c r="C207" s="30">
        <v>65349</v>
      </c>
      <c r="D207" s="47" t="s">
        <v>15</v>
      </c>
      <c r="E207" s="52" t="s">
        <v>31</v>
      </c>
      <c r="F207" s="52">
        <v>10</v>
      </c>
      <c r="G207" s="52">
        <v>0</v>
      </c>
      <c r="H207" s="17">
        <v>1880</v>
      </c>
      <c r="I207" s="17">
        <f t="shared" si="14"/>
        <v>18800</v>
      </c>
      <c r="J207" s="36">
        <v>0</v>
      </c>
      <c r="K207" s="10">
        <f t="shared" si="16"/>
        <v>18800</v>
      </c>
      <c r="L207" s="18">
        <f t="shared" si="17"/>
        <v>0</v>
      </c>
    </row>
    <row r="208" spans="1:12" x14ac:dyDescent="0.25">
      <c r="A208" s="54" t="s">
        <v>24</v>
      </c>
      <c r="B208" s="55">
        <v>44727</v>
      </c>
      <c r="C208" s="30">
        <v>65209</v>
      </c>
      <c r="D208" s="47" t="s">
        <v>15</v>
      </c>
      <c r="E208" s="52" t="s">
        <v>20</v>
      </c>
      <c r="F208" s="52">
        <v>4.5</v>
      </c>
      <c r="G208" s="52">
        <v>0</v>
      </c>
      <c r="H208" s="17">
        <v>1555</v>
      </c>
      <c r="I208" s="17">
        <f t="shared" ref="I208:I216" si="22">+H208*F208</f>
        <v>6997.5</v>
      </c>
      <c r="J208" s="36">
        <f t="shared" ref="J208:J216" si="23">+I208*0.16</f>
        <v>1119.6000000000001</v>
      </c>
      <c r="K208" s="10">
        <f t="shared" ref="K208:K216" si="24">IF(J208&gt;0,0,I208)</f>
        <v>0</v>
      </c>
      <c r="L208" s="18">
        <f t="shared" ref="L208:L216" si="25">IF(J208=0,0,K208+I208+J208)</f>
        <v>8117.1</v>
      </c>
    </row>
    <row r="209" spans="1:12" x14ac:dyDescent="0.25">
      <c r="A209" s="54" t="s">
        <v>24</v>
      </c>
      <c r="B209" s="55">
        <v>44727</v>
      </c>
      <c r="C209" s="53">
        <v>65343</v>
      </c>
      <c r="D209" s="47" t="s">
        <v>15</v>
      </c>
      <c r="E209" s="52" t="s">
        <v>22</v>
      </c>
      <c r="F209" s="52">
        <v>4.5</v>
      </c>
      <c r="G209" s="52">
        <v>0</v>
      </c>
      <c r="H209" s="17">
        <v>1533</v>
      </c>
      <c r="I209" s="17">
        <f t="shared" si="22"/>
        <v>6898.5</v>
      </c>
      <c r="J209" s="36">
        <f t="shared" si="23"/>
        <v>1103.76</v>
      </c>
      <c r="K209" s="10">
        <f t="shared" si="24"/>
        <v>0</v>
      </c>
      <c r="L209" s="18">
        <f t="shared" si="25"/>
        <v>8002.26</v>
      </c>
    </row>
    <row r="210" spans="1:12" x14ac:dyDescent="0.25">
      <c r="A210" s="54" t="s">
        <v>24</v>
      </c>
      <c r="B210" s="55">
        <v>44727</v>
      </c>
      <c r="C210" s="30">
        <v>64973</v>
      </c>
      <c r="D210" s="47" t="s">
        <v>15</v>
      </c>
      <c r="E210" s="52" t="s">
        <v>20</v>
      </c>
      <c r="F210" s="52">
        <v>15.5</v>
      </c>
      <c r="G210" s="52">
        <v>0</v>
      </c>
      <c r="H210" s="17">
        <v>1555</v>
      </c>
      <c r="I210" s="17">
        <f t="shared" si="22"/>
        <v>24102.5</v>
      </c>
      <c r="J210" s="36">
        <f t="shared" si="23"/>
        <v>3856.4</v>
      </c>
      <c r="K210" s="10">
        <f t="shared" si="24"/>
        <v>0</v>
      </c>
      <c r="L210" s="18">
        <f t="shared" si="25"/>
        <v>27958.9</v>
      </c>
    </row>
    <row r="211" spans="1:12" x14ac:dyDescent="0.25">
      <c r="A211" s="54" t="s">
        <v>24</v>
      </c>
      <c r="B211" s="55">
        <v>44727</v>
      </c>
      <c r="C211" s="30">
        <v>64983</v>
      </c>
      <c r="D211" s="47" t="s">
        <v>15</v>
      </c>
      <c r="E211" s="52" t="s">
        <v>20</v>
      </c>
      <c r="F211" s="52">
        <v>15.5</v>
      </c>
      <c r="G211" s="52">
        <v>0</v>
      </c>
      <c r="H211" s="17">
        <v>1555</v>
      </c>
      <c r="I211" s="17">
        <f t="shared" si="22"/>
        <v>24102.5</v>
      </c>
      <c r="J211" s="36">
        <f t="shared" si="23"/>
        <v>3856.4</v>
      </c>
      <c r="K211" s="10">
        <f t="shared" si="24"/>
        <v>0</v>
      </c>
      <c r="L211" s="18">
        <f t="shared" si="25"/>
        <v>27958.9</v>
      </c>
    </row>
    <row r="212" spans="1:12" x14ac:dyDescent="0.25">
      <c r="A212" s="54" t="s">
        <v>24</v>
      </c>
      <c r="B212" s="55">
        <v>44727</v>
      </c>
      <c r="C212" s="30">
        <v>65211</v>
      </c>
      <c r="D212" s="47" t="s">
        <v>15</v>
      </c>
      <c r="E212" s="52" t="s">
        <v>20</v>
      </c>
      <c r="F212" s="52">
        <v>5</v>
      </c>
      <c r="G212" s="52">
        <v>0</v>
      </c>
      <c r="H212" s="17">
        <v>1555</v>
      </c>
      <c r="I212" s="17">
        <f t="shared" si="22"/>
        <v>7775</v>
      </c>
      <c r="J212" s="36">
        <f t="shared" si="23"/>
        <v>1244</v>
      </c>
      <c r="K212" s="10">
        <f t="shared" si="24"/>
        <v>0</v>
      </c>
      <c r="L212" s="18">
        <f t="shared" si="25"/>
        <v>9019</v>
      </c>
    </row>
    <row r="213" spans="1:12" x14ac:dyDescent="0.25">
      <c r="A213" s="41" t="s">
        <v>25</v>
      </c>
      <c r="B213" s="55">
        <v>44727</v>
      </c>
      <c r="C213" s="53">
        <v>65268</v>
      </c>
      <c r="D213" s="47" t="s">
        <v>15</v>
      </c>
      <c r="E213" s="52" t="s">
        <v>16</v>
      </c>
      <c r="F213" s="52">
        <v>13</v>
      </c>
      <c r="G213" s="52">
        <v>13</v>
      </c>
      <c r="H213" s="17">
        <v>1798</v>
      </c>
      <c r="I213" s="17">
        <f t="shared" si="22"/>
        <v>23374</v>
      </c>
      <c r="J213" s="36">
        <f t="shared" si="23"/>
        <v>3739.84</v>
      </c>
      <c r="K213" s="10">
        <f t="shared" si="24"/>
        <v>0</v>
      </c>
      <c r="L213" s="18">
        <f t="shared" si="25"/>
        <v>27113.84</v>
      </c>
    </row>
    <row r="214" spans="1:12" x14ac:dyDescent="0.25">
      <c r="A214" s="41" t="s">
        <v>25</v>
      </c>
      <c r="B214" s="55">
        <v>44727</v>
      </c>
      <c r="C214" s="53">
        <v>65266</v>
      </c>
      <c r="D214" s="47" t="s">
        <v>15</v>
      </c>
      <c r="E214" s="52" t="s">
        <v>17</v>
      </c>
      <c r="F214" s="52">
        <v>4</v>
      </c>
      <c r="G214" s="52">
        <v>0</v>
      </c>
      <c r="H214" s="17">
        <v>1366</v>
      </c>
      <c r="I214" s="17">
        <f t="shared" si="22"/>
        <v>5464</v>
      </c>
      <c r="J214" s="36">
        <f t="shared" si="23"/>
        <v>874.24</v>
      </c>
      <c r="K214" s="10">
        <f t="shared" si="24"/>
        <v>0</v>
      </c>
      <c r="L214" s="18">
        <f t="shared" si="25"/>
        <v>6338.24</v>
      </c>
    </row>
    <row r="215" spans="1:12" x14ac:dyDescent="0.25">
      <c r="A215" s="41" t="s">
        <v>25</v>
      </c>
      <c r="B215" s="55">
        <v>44727</v>
      </c>
      <c r="C215" s="53">
        <v>65267</v>
      </c>
      <c r="D215" s="47" t="s">
        <v>15</v>
      </c>
      <c r="E215" s="52" t="s">
        <v>20</v>
      </c>
      <c r="F215" s="52">
        <v>8</v>
      </c>
      <c r="G215" s="52">
        <v>0</v>
      </c>
      <c r="H215" s="17">
        <v>1555</v>
      </c>
      <c r="I215" s="17">
        <f t="shared" si="22"/>
        <v>12440</v>
      </c>
      <c r="J215" s="36">
        <f t="shared" si="23"/>
        <v>1990.4</v>
      </c>
      <c r="K215" s="10">
        <f t="shared" si="24"/>
        <v>0</v>
      </c>
      <c r="L215" s="18">
        <f t="shared" si="25"/>
        <v>14430.4</v>
      </c>
    </row>
    <row r="216" spans="1:12" x14ac:dyDescent="0.25">
      <c r="A216" s="41" t="s">
        <v>25</v>
      </c>
      <c r="B216" s="55">
        <v>44727</v>
      </c>
      <c r="C216" s="53">
        <v>65347</v>
      </c>
      <c r="D216" s="47" t="s">
        <v>15</v>
      </c>
      <c r="E216" s="52" t="s">
        <v>20</v>
      </c>
      <c r="F216" s="52">
        <v>9</v>
      </c>
      <c r="G216" s="52">
        <v>0</v>
      </c>
      <c r="H216" s="17">
        <v>1555</v>
      </c>
      <c r="I216" s="17">
        <f t="shared" si="22"/>
        <v>13995</v>
      </c>
      <c r="J216" s="36">
        <f t="shared" si="23"/>
        <v>2239.2000000000003</v>
      </c>
      <c r="K216" s="10">
        <f t="shared" si="24"/>
        <v>0</v>
      </c>
      <c r="L216" s="18">
        <f t="shared" si="25"/>
        <v>16234.2</v>
      </c>
    </row>
    <row r="217" spans="1:12" x14ac:dyDescent="0.25">
      <c r="A217" s="41" t="s">
        <v>14</v>
      </c>
      <c r="B217" s="50">
        <v>44728</v>
      </c>
      <c r="C217" s="19">
        <v>65340</v>
      </c>
      <c r="D217" s="47" t="s">
        <v>15</v>
      </c>
      <c r="E217" s="16" t="s">
        <v>17</v>
      </c>
      <c r="F217" s="16">
        <v>4</v>
      </c>
      <c r="G217" s="16">
        <v>0</v>
      </c>
      <c r="H217" s="17">
        <v>1366</v>
      </c>
      <c r="I217" s="17">
        <f t="shared" ref="I217:I284" si="26">+H217*F217</f>
        <v>5464</v>
      </c>
      <c r="J217" s="36">
        <f t="shared" ref="J217:J284" si="27">+I217*0.16</f>
        <v>874.24</v>
      </c>
      <c r="K217" s="10">
        <f t="shared" ref="K217:K284" si="28">IF(J217&gt;0,0,I217)</f>
        <v>0</v>
      </c>
      <c r="L217" s="18">
        <f t="shared" ref="L217:L284" si="29">IF(J217=0,0,K217+I217+J217)</f>
        <v>6338.24</v>
      </c>
    </row>
    <row r="218" spans="1:12" x14ac:dyDescent="0.25">
      <c r="A218" s="41" t="s">
        <v>14</v>
      </c>
      <c r="B218" s="50">
        <v>44728</v>
      </c>
      <c r="C218" s="19">
        <v>64949</v>
      </c>
      <c r="D218" s="47" t="s">
        <v>15</v>
      </c>
      <c r="E218" s="16" t="s">
        <v>20</v>
      </c>
      <c r="F218" s="16">
        <v>4</v>
      </c>
      <c r="G218" s="16">
        <v>0</v>
      </c>
      <c r="H218" s="17">
        <v>1555</v>
      </c>
      <c r="I218" s="17">
        <f t="shared" si="26"/>
        <v>6220</v>
      </c>
      <c r="J218" s="36">
        <f t="shared" si="27"/>
        <v>995.2</v>
      </c>
      <c r="K218" s="10">
        <f t="shared" si="28"/>
        <v>0</v>
      </c>
      <c r="L218" s="18">
        <f t="shared" si="29"/>
        <v>7215.2</v>
      </c>
    </row>
    <row r="219" spans="1:12" x14ac:dyDescent="0.25">
      <c r="A219" s="41" t="s">
        <v>14</v>
      </c>
      <c r="B219" s="50">
        <v>44728</v>
      </c>
      <c r="C219" s="19">
        <v>65423</v>
      </c>
      <c r="D219" s="47" t="s">
        <v>15</v>
      </c>
      <c r="E219" s="52" t="s">
        <v>17</v>
      </c>
      <c r="F219" s="16">
        <v>13</v>
      </c>
      <c r="G219" s="16">
        <v>0</v>
      </c>
      <c r="H219" s="17">
        <v>1401</v>
      </c>
      <c r="I219" s="17">
        <f t="shared" si="26"/>
        <v>18213</v>
      </c>
      <c r="J219" s="36">
        <v>0</v>
      </c>
      <c r="K219" s="10">
        <f t="shared" si="28"/>
        <v>18213</v>
      </c>
      <c r="L219" s="18">
        <f t="shared" si="29"/>
        <v>0</v>
      </c>
    </row>
    <row r="220" spans="1:12" x14ac:dyDescent="0.25">
      <c r="A220" s="41" t="s">
        <v>14</v>
      </c>
      <c r="B220" s="50">
        <v>44728</v>
      </c>
      <c r="C220" s="53">
        <v>65413</v>
      </c>
      <c r="D220" s="47" t="s">
        <v>15</v>
      </c>
      <c r="E220" s="52" t="s">
        <v>19</v>
      </c>
      <c r="F220" s="52">
        <v>7</v>
      </c>
      <c r="G220" s="52">
        <v>0</v>
      </c>
      <c r="H220" s="17">
        <v>1735</v>
      </c>
      <c r="I220" s="17">
        <f t="shared" si="26"/>
        <v>12145</v>
      </c>
      <c r="J220" s="36">
        <v>0</v>
      </c>
      <c r="K220" s="10">
        <f t="shared" si="28"/>
        <v>12145</v>
      </c>
      <c r="L220" s="18">
        <f t="shared" si="29"/>
        <v>0</v>
      </c>
    </row>
    <row r="221" spans="1:12" x14ac:dyDescent="0.25">
      <c r="A221" s="41" t="s">
        <v>14</v>
      </c>
      <c r="B221" s="50">
        <v>44728</v>
      </c>
      <c r="C221" s="53">
        <v>65417</v>
      </c>
      <c r="D221" s="47" t="s">
        <v>23</v>
      </c>
      <c r="E221" s="52" t="s">
        <v>27</v>
      </c>
      <c r="F221" s="52">
        <v>19.5</v>
      </c>
      <c r="G221" s="52">
        <v>19.5</v>
      </c>
      <c r="H221" s="17">
        <f>49179/F221</f>
        <v>2522</v>
      </c>
      <c r="I221" s="17">
        <f t="shared" si="26"/>
        <v>49179</v>
      </c>
      <c r="J221" s="36">
        <f t="shared" si="27"/>
        <v>7868.64</v>
      </c>
      <c r="K221" s="10">
        <f t="shared" si="28"/>
        <v>0</v>
      </c>
      <c r="L221" s="18">
        <f t="shared" si="29"/>
        <v>57047.64</v>
      </c>
    </row>
    <row r="222" spans="1:12" x14ac:dyDescent="0.25">
      <c r="A222" s="41" t="s">
        <v>14</v>
      </c>
      <c r="B222" s="50">
        <v>44728</v>
      </c>
      <c r="C222" s="53">
        <v>65418</v>
      </c>
      <c r="D222" s="47" t="s">
        <v>23</v>
      </c>
      <c r="E222" s="52" t="s">
        <v>22</v>
      </c>
      <c r="F222" s="52">
        <v>6</v>
      </c>
      <c r="G222" s="52">
        <v>0</v>
      </c>
      <c r="H222" s="17">
        <v>1533</v>
      </c>
      <c r="I222" s="17">
        <f t="shared" si="26"/>
        <v>9198</v>
      </c>
      <c r="J222" s="36">
        <f t="shared" si="27"/>
        <v>1471.68</v>
      </c>
      <c r="K222" s="10">
        <f t="shared" si="28"/>
        <v>0</v>
      </c>
      <c r="L222" s="18">
        <f t="shared" si="29"/>
        <v>10669.68</v>
      </c>
    </row>
    <row r="223" spans="1:12" x14ac:dyDescent="0.25">
      <c r="A223" s="41" t="s">
        <v>14</v>
      </c>
      <c r="B223" s="50">
        <v>44728</v>
      </c>
      <c r="C223" s="53">
        <v>65352</v>
      </c>
      <c r="D223" s="47" t="s">
        <v>23</v>
      </c>
      <c r="E223" s="52" t="s">
        <v>29</v>
      </c>
      <c r="F223" s="52">
        <v>4</v>
      </c>
      <c r="G223" s="52">
        <v>0</v>
      </c>
      <c r="H223" s="17">
        <f>1768+293</f>
        <v>2061</v>
      </c>
      <c r="I223" s="17">
        <f t="shared" si="26"/>
        <v>8244</v>
      </c>
      <c r="J223" s="36">
        <f t="shared" si="27"/>
        <v>1319.04</v>
      </c>
      <c r="K223" s="10">
        <f t="shared" si="28"/>
        <v>0</v>
      </c>
      <c r="L223" s="18">
        <f t="shared" si="29"/>
        <v>9563.0400000000009</v>
      </c>
    </row>
    <row r="224" spans="1:12" x14ac:dyDescent="0.25">
      <c r="A224" s="41" t="s">
        <v>14</v>
      </c>
      <c r="B224" s="50">
        <v>44728</v>
      </c>
      <c r="C224" s="53">
        <v>65499</v>
      </c>
      <c r="D224" s="47" t="s">
        <v>15</v>
      </c>
      <c r="E224" s="52" t="s">
        <v>28</v>
      </c>
      <c r="F224" s="52">
        <v>18</v>
      </c>
      <c r="G224" s="52">
        <v>18</v>
      </c>
      <c r="H224" s="17">
        <f>38178/F224</f>
        <v>2121</v>
      </c>
      <c r="I224" s="17">
        <f t="shared" si="26"/>
        <v>38178</v>
      </c>
      <c r="J224" s="36">
        <f t="shared" si="27"/>
        <v>6108.4800000000005</v>
      </c>
      <c r="K224" s="10">
        <f t="shared" si="28"/>
        <v>0</v>
      </c>
      <c r="L224" s="18">
        <f t="shared" si="29"/>
        <v>44286.48</v>
      </c>
    </row>
    <row r="225" spans="1:12" x14ac:dyDescent="0.25">
      <c r="A225" s="41" t="s">
        <v>14</v>
      </c>
      <c r="B225" s="50">
        <v>44728</v>
      </c>
      <c r="C225" s="19">
        <v>65500</v>
      </c>
      <c r="D225" s="47" t="s">
        <v>15</v>
      </c>
      <c r="E225" s="16" t="s">
        <v>22</v>
      </c>
      <c r="F225" s="16">
        <v>5</v>
      </c>
      <c r="G225" s="16">
        <v>0</v>
      </c>
      <c r="H225" s="17">
        <v>1533</v>
      </c>
      <c r="I225" s="17">
        <f t="shared" si="26"/>
        <v>7665</v>
      </c>
      <c r="J225" s="36">
        <f t="shared" si="27"/>
        <v>1226.4000000000001</v>
      </c>
      <c r="K225" s="10">
        <f t="shared" si="28"/>
        <v>0</v>
      </c>
      <c r="L225" s="18">
        <f t="shared" si="29"/>
        <v>8891.4</v>
      </c>
    </row>
    <row r="226" spans="1:12" x14ac:dyDescent="0.25">
      <c r="A226" s="41" t="s">
        <v>14</v>
      </c>
      <c r="B226" s="50">
        <v>44728</v>
      </c>
      <c r="C226" s="53">
        <v>65501</v>
      </c>
      <c r="D226" s="47" t="s">
        <v>15</v>
      </c>
      <c r="E226" s="16" t="s">
        <v>19</v>
      </c>
      <c r="F226" s="16">
        <v>5</v>
      </c>
      <c r="G226" s="16">
        <v>0</v>
      </c>
      <c r="H226" s="17">
        <v>1735</v>
      </c>
      <c r="I226" s="17">
        <f t="shared" si="26"/>
        <v>8675</v>
      </c>
      <c r="J226" s="36">
        <v>0</v>
      </c>
      <c r="K226" s="10">
        <f t="shared" si="28"/>
        <v>8675</v>
      </c>
      <c r="L226" s="18">
        <f t="shared" si="29"/>
        <v>0</v>
      </c>
    </row>
    <row r="227" spans="1:12" x14ac:dyDescent="0.25">
      <c r="A227" s="41" t="s">
        <v>14</v>
      </c>
      <c r="B227" s="50">
        <v>44728</v>
      </c>
      <c r="C227" s="53">
        <v>65502</v>
      </c>
      <c r="D227" s="47" t="s">
        <v>15</v>
      </c>
      <c r="E227" s="16" t="s">
        <v>27</v>
      </c>
      <c r="F227" s="16">
        <v>10</v>
      </c>
      <c r="G227" s="52">
        <v>0</v>
      </c>
      <c r="H227" s="17">
        <f>1735+293</f>
        <v>2028</v>
      </c>
      <c r="I227" s="17">
        <f t="shared" si="26"/>
        <v>20280</v>
      </c>
      <c r="J227" s="36">
        <v>0</v>
      </c>
      <c r="K227" s="10">
        <f t="shared" si="28"/>
        <v>20280</v>
      </c>
      <c r="L227" s="18">
        <f t="shared" si="29"/>
        <v>0</v>
      </c>
    </row>
    <row r="228" spans="1:12" x14ac:dyDescent="0.25">
      <c r="A228" s="41" t="s">
        <v>14</v>
      </c>
      <c r="B228" s="50">
        <v>44728</v>
      </c>
      <c r="C228" s="53">
        <v>65503</v>
      </c>
      <c r="D228" s="47" t="s">
        <v>15</v>
      </c>
      <c r="E228" s="52" t="s">
        <v>20</v>
      </c>
      <c r="F228" s="16">
        <v>3</v>
      </c>
      <c r="G228" s="52">
        <v>0</v>
      </c>
      <c r="H228" s="17">
        <v>1590</v>
      </c>
      <c r="I228" s="17">
        <f t="shared" si="26"/>
        <v>4770</v>
      </c>
      <c r="J228" s="36">
        <v>0</v>
      </c>
      <c r="K228" s="10">
        <f t="shared" si="28"/>
        <v>4770</v>
      </c>
      <c r="L228" s="18">
        <f t="shared" si="29"/>
        <v>0</v>
      </c>
    </row>
    <row r="229" spans="1:12" x14ac:dyDescent="0.25">
      <c r="A229" s="34" t="s">
        <v>24</v>
      </c>
      <c r="B229" s="50">
        <v>44728</v>
      </c>
      <c r="C229" s="53">
        <v>65345</v>
      </c>
      <c r="D229" s="47" t="s">
        <v>15</v>
      </c>
      <c r="E229" s="52" t="s">
        <v>16</v>
      </c>
      <c r="F229" s="16">
        <v>4</v>
      </c>
      <c r="G229" s="52">
        <v>4</v>
      </c>
      <c r="H229" s="17">
        <v>1798</v>
      </c>
      <c r="I229" s="17">
        <f t="shared" si="26"/>
        <v>7192</v>
      </c>
      <c r="J229" s="36">
        <f t="shared" si="27"/>
        <v>1150.72</v>
      </c>
      <c r="K229" s="10">
        <f t="shared" si="28"/>
        <v>0</v>
      </c>
      <c r="L229" s="18">
        <f t="shared" si="29"/>
        <v>8342.7199999999993</v>
      </c>
    </row>
    <row r="230" spans="1:12" x14ac:dyDescent="0.25">
      <c r="A230" s="34" t="s">
        <v>24</v>
      </c>
      <c r="B230" s="50">
        <v>44728</v>
      </c>
      <c r="C230" s="53">
        <v>65408</v>
      </c>
      <c r="D230" s="47" t="s">
        <v>15</v>
      </c>
      <c r="E230" s="52" t="s">
        <v>16</v>
      </c>
      <c r="F230" s="52">
        <v>4</v>
      </c>
      <c r="G230" s="52">
        <v>4</v>
      </c>
      <c r="H230" s="17">
        <v>1798</v>
      </c>
      <c r="I230" s="17">
        <f t="shared" si="26"/>
        <v>7192</v>
      </c>
      <c r="J230" s="36">
        <f t="shared" si="27"/>
        <v>1150.72</v>
      </c>
      <c r="K230" s="10">
        <f t="shared" si="28"/>
        <v>0</v>
      </c>
      <c r="L230" s="18">
        <f t="shared" si="29"/>
        <v>8342.7199999999993</v>
      </c>
    </row>
    <row r="231" spans="1:12" x14ac:dyDescent="0.25">
      <c r="A231" s="34" t="s">
        <v>24</v>
      </c>
      <c r="B231" s="50">
        <v>44728</v>
      </c>
      <c r="C231" s="53">
        <v>65346</v>
      </c>
      <c r="D231" s="47" t="s">
        <v>15</v>
      </c>
      <c r="E231" s="16" t="s">
        <v>16</v>
      </c>
      <c r="F231" s="16">
        <v>5</v>
      </c>
      <c r="G231" s="52">
        <v>5</v>
      </c>
      <c r="H231" s="17">
        <v>1798</v>
      </c>
      <c r="I231" s="17">
        <f t="shared" si="26"/>
        <v>8990</v>
      </c>
      <c r="J231" s="36">
        <f t="shared" si="27"/>
        <v>1438.4</v>
      </c>
      <c r="K231" s="10">
        <f t="shared" si="28"/>
        <v>0</v>
      </c>
      <c r="L231" s="18">
        <f t="shared" si="29"/>
        <v>10428.4</v>
      </c>
    </row>
    <row r="232" spans="1:12" x14ac:dyDescent="0.25">
      <c r="A232" s="34" t="s">
        <v>25</v>
      </c>
      <c r="B232" s="50">
        <v>44728</v>
      </c>
      <c r="C232" s="53">
        <v>65344</v>
      </c>
      <c r="D232" s="47" t="s">
        <v>15</v>
      </c>
      <c r="E232" s="52" t="s">
        <v>22</v>
      </c>
      <c r="F232" s="16">
        <v>4</v>
      </c>
      <c r="G232" s="52">
        <v>0</v>
      </c>
      <c r="H232" s="17">
        <v>1533</v>
      </c>
      <c r="I232" s="17">
        <f t="shared" si="26"/>
        <v>6132</v>
      </c>
      <c r="J232" s="36">
        <f t="shared" si="27"/>
        <v>981.12</v>
      </c>
      <c r="K232" s="10">
        <f t="shared" si="28"/>
        <v>0</v>
      </c>
      <c r="L232" s="18">
        <f t="shared" si="29"/>
        <v>7113.12</v>
      </c>
    </row>
    <row r="233" spans="1:12" x14ac:dyDescent="0.25">
      <c r="A233" s="34" t="s">
        <v>25</v>
      </c>
      <c r="B233" s="50">
        <v>44728</v>
      </c>
      <c r="C233" s="53">
        <v>65410</v>
      </c>
      <c r="D233" s="47" t="s">
        <v>15</v>
      </c>
      <c r="E233" s="52" t="s">
        <v>20</v>
      </c>
      <c r="F233" s="52">
        <v>6</v>
      </c>
      <c r="G233" s="52">
        <v>0</v>
      </c>
      <c r="H233" s="17">
        <v>1555</v>
      </c>
      <c r="I233" s="17">
        <f t="shared" si="26"/>
        <v>9330</v>
      </c>
      <c r="J233" s="36">
        <f t="shared" si="27"/>
        <v>1492.8</v>
      </c>
      <c r="K233" s="10">
        <f t="shared" si="28"/>
        <v>0</v>
      </c>
      <c r="L233" s="18">
        <f t="shared" si="29"/>
        <v>10822.8</v>
      </c>
    </row>
    <row r="234" spans="1:12" x14ac:dyDescent="0.25">
      <c r="A234" s="34" t="s">
        <v>25</v>
      </c>
      <c r="B234" s="50">
        <v>44728</v>
      </c>
      <c r="C234" s="53">
        <v>64895</v>
      </c>
      <c r="D234" s="47" t="s">
        <v>15</v>
      </c>
      <c r="E234" s="52" t="s">
        <v>20</v>
      </c>
      <c r="F234" s="52">
        <v>15</v>
      </c>
      <c r="G234" s="52">
        <v>0</v>
      </c>
      <c r="H234" s="17">
        <v>1555</v>
      </c>
      <c r="I234" s="17">
        <f t="shared" si="26"/>
        <v>23325</v>
      </c>
      <c r="J234" s="36">
        <f t="shared" si="27"/>
        <v>3732</v>
      </c>
      <c r="K234" s="10">
        <f t="shared" si="28"/>
        <v>0</v>
      </c>
      <c r="L234" s="18">
        <f t="shared" si="29"/>
        <v>27057</v>
      </c>
    </row>
    <row r="235" spans="1:12" x14ac:dyDescent="0.25">
      <c r="A235" s="34" t="s">
        <v>25</v>
      </c>
      <c r="B235" s="50">
        <v>44728</v>
      </c>
      <c r="C235" s="53">
        <v>65411</v>
      </c>
      <c r="D235" s="47" t="s">
        <v>15</v>
      </c>
      <c r="E235" s="52" t="s">
        <v>16</v>
      </c>
      <c r="F235" s="52">
        <v>7.5</v>
      </c>
      <c r="G235" s="52">
        <v>7.5</v>
      </c>
      <c r="H235" s="17">
        <v>1798</v>
      </c>
      <c r="I235" s="17">
        <f t="shared" si="26"/>
        <v>13485</v>
      </c>
      <c r="J235" s="36">
        <f t="shared" si="27"/>
        <v>2157.6</v>
      </c>
      <c r="K235" s="10">
        <f t="shared" si="28"/>
        <v>0</v>
      </c>
      <c r="L235" s="18">
        <f t="shared" si="29"/>
        <v>15642.6</v>
      </c>
    </row>
    <row r="236" spans="1:12" x14ac:dyDescent="0.25">
      <c r="A236" s="34" t="s">
        <v>25</v>
      </c>
      <c r="B236" s="50">
        <v>44728</v>
      </c>
      <c r="C236" s="53">
        <v>65415</v>
      </c>
      <c r="D236" s="47" t="s">
        <v>15</v>
      </c>
      <c r="E236" s="52" t="s">
        <v>32</v>
      </c>
      <c r="F236" s="52">
        <v>10</v>
      </c>
      <c r="G236" s="52">
        <v>0</v>
      </c>
      <c r="H236" s="17">
        <v>1648</v>
      </c>
      <c r="I236" s="17">
        <f t="shared" si="26"/>
        <v>16480</v>
      </c>
      <c r="J236" s="36">
        <v>0</v>
      </c>
      <c r="K236" s="10">
        <f t="shared" si="28"/>
        <v>16480</v>
      </c>
      <c r="L236" s="18">
        <f t="shared" si="29"/>
        <v>0</v>
      </c>
    </row>
    <row r="237" spans="1:12" x14ac:dyDescent="0.25">
      <c r="A237" s="34" t="s">
        <v>25</v>
      </c>
      <c r="B237" s="50">
        <v>44728</v>
      </c>
      <c r="C237" s="53">
        <v>65407</v>
      </c>
      <c r="D237" s="47" t="s">
        <v>15</v>
      </c>
      <c r="E237" s="52" t="s">
        <v>31</v>
      </c>
      <c r="F237" s="52">
        <v>10.5</v>
      </c>
      <c r="G237" s="52">
        <v>0</v>
      </c>
      <c r="H237" s="17">
        <v>1880</v>
      </c>
      <c r="I237" s="17">
        <f t="shared" si="26"/>
        <v>19740</v>
      </c>
      <c r="J237" s="36">
        <v>0</v>
      </c>
      <c r="K237" s="10">
        <f t="shared" si="28"/>
        <v>19740</v>
      </c>
      <c r="L237" s="18">
        <f t="shared" si="29"/>
        <v>0</v>
      </c>
    </row>
    <row r="238" spans="1:12" x14ac:dyDescent="0.25">
      <c r="A238" s="34" t="s">
        <v>25</v>
      </c>
      <c r="B238" s="50">
        <v>44728</v>
      </c>
      <c r="C238" s="53">
        <v>65412</v>
      </c>
      <c r="D238" s="47" t="s">
        <v>15</v>
      </c>
      <c r="E238" s="52" t="s">
        <v>19</v>
      </c>
      <c r="F238" s="52">
        <v>6</v>
      </c>
      <c r="G238" s="52">
        <v>0</v>
      </c>
      <c r="H238" s="17">
        <v>1914.84</v>
      </c>
      <c r="I238" s="17">
        <f t="shared" si="26"/>
        <v>11489.039999999999</v>
      </c>
      <c r="J238" s="36">
        <f t="shared" si="27"/>
        <v>1838.2464</v>
      </c>
      <c r="K238" s="10">
        <f t="shared" si="28"/>
        <v>0</v>
      </c>
      <c r="L238" s="18">
        <f t="shared" si="29"/>
        <v>13327.286399999999</v>
      </c>
    </row>
    <row r="239" spans="1:12" x14ac:dyDescent="0.25">
      <c r="A239" s="34" t="s">
        <v>14</v>
      </c>
      <c r="B239" s="50">
        <v>44729</v>
      </c>
      <c r="C239" s="53">
        <v>65485</v>
      </c>
      <c r="D239" s="47" t="s">
        <v>23</v>
      </c>
      <c r="E239" s="52" t="s">
        <v>29</v>
      </c>
      <c r="F239" s="52">
        <v>5</v>
      </c>
      <c r="G239" s="52">
        <v>0</v>
      </c>
      <c r="H239" s="17">
        <f>1768+293</f>
        <v>2061</v>
      </c>
      <c r="I239" s="17">
        <f t="shared" ref="I239:I251" si="30">+H239*F239</f>
        <v>10305</v>
      </c>
      <c r="J239" s="36">
        <f t="shared" ref="J239:J250" si="31">+I239*0.16</f>
        <v>1648.8</v>
      </c>
      <c r="K239" s="10">
        <f t="shared" ref="K239:K251" si="32">IF(J239&gt;0,0,I239)</f>
        <v>0</v>
      </c>
      <c r="L239" s="18">
        <f t="shared" ref="L239:L251" si="33">IF(J239=0,0,K239+I239+J239)</f>
        <v>11953.8</v>
      </c>
    </row>
    <row r="240" spans="1:12" x14ac:dyDescent="0.25">
      <c r="A240" s="34" t="s">
        <v>14</v>
      </c>
      <c r="B240" s="50">
        <v>44729</v>
      </c>
      <c r="C240" s="53">
        <v>65482</v>
      </c>
      <c r="D240" s="47" t="s">
        <v>23</v>
      </c>
      <c r="E240" s="52" t="s">
        <v>26</v>
      </c>
      <c r="F240" s="52">
        <v>7</v>
      </c>
      <c r="G240" s="52">
        <v>0</v>
      </c>
      <c r="H240" s="17">
        <f>1683+115</f>
        <v>1798</v>
      </c>
      <c r="I240" s="17">
        <f t="shared" si="30"/>
        <v>12586</v>
      </c>
      <c r="J240" s="36">
        <f t="shared" si="31"/>
        <v>2013.76</v>
      </c>
      <c r="K240" s="10">
        <f t="shared" si="32"/>
        <v>0</v>
      </c>
      <c r="L240" s="18">
        <f t="shared" si="33"/>
        <v>14599.76</v>
      </c>
    </row>
    <row r="241" spans="1:12" x14ac:dyDescent="0.25">
      <c r="A241" s="34" t="s">
        <v>14</v>
      </c>
      <c r="B241" s="50">
        <v>44729</v>
      </c>
      <c r="C241" s="53">
        <v>65481</v>
      </c>
      <c r="D241" s="47" t="s">
        <v>23</v>
      </c>
      <c r="E241" s="52" t="s">
        <v>20</v>
      </c>
      <c r="F241" s="52">
        <v>4</v>
      </c>
      <c r="G241" s="52">
        <v>0</v>
      </c>
      <c r="H241" s="17">
        <v>1590</v>
      </c>
      <c r="I241" s="17">
        <f t="shared" si="30"/>
        <v>6360</v>
      </c>
      <c r="J241" s="36">
        <f t="shared" si="31"/>
        <v>1017.6</v>
      </c>
      <c r="K241" s="10">
        <f t="shared" si="32"/>
        <v>0</v>
      </c>
      <c r="L241" s="18">
        <f t="shared" si="33"/>
        <v>7377.6</v>
      </c>
    </row>
    <row r="242" spans="1:12" x14ac:dyDescent="0.25">
      <c r="A242" s="34" t="s">
        <v>14</v>
      </c>
      <c r="B242" s="50">
        <v>44729</v>
      </c>
      <c r="C242" s="53">
        <v>65486</v>
      </c>
      <c r="D242" s="47" t="s">
        <v>15</v>
      </c>
      <c r="E242" s="52" t="s">
        <v>17</v>
      </c>
      <c r="F242" s="52">
        <v>4</v>
      </c>
      <c r="G242" s="52">
        <v>0</v>
      </c>
      <c r="H242" s="17">
        <v>1366</v>
      </c>
      <c r="I242" s="17">
        <f t="shared" si="30"/>
        <v>5464</v>
      </c>
      <c r="J242" s="36">
        <f t="shared" si="31"/>
        <v>874.24</v>
      </c>
      <c r="K242" s="10">
        <f t="shared" si="32"/>
        <v>0</v>
      </c>
      <c r="L242" s="18">
        <f t="shared" si="33"/>
        <v>6338.24</v>
      </c>
    </row>
    <row r="243" spans="1:12" x14ac:dyDescent="0.25">
      <c r="A243" s="34" t="s">
        <v>14</v>
      </c>
      <c r="B243" s="50">
        <v>44729</v>
      </c>
      <c r="C243" s="53">
        <v>65487</v>
      </c>
      <c r="D243" s="47" t="s">
        <v>15</v>
      </c>
      <c r="E243" s="52" t="s">
        <v>16</v>
      </c>
      <c r="F243" s="52">
        <v>4</v>
      </c>
      <c r="G243" s="52">
        <v>4</v>
      </c>
      <c r="H243" s="17">
        <f>1555+243</f>
        <v>1798</v>
      </c>
      <c r="I243" s="17">
        <f t="shared" si="30"/>
        <v>7192</v>
      </c>
      <c r="J243" s="36">
        <f t="shared" si="31"/>
        <v>1150.72</v>
      </c>
      <c r="K243" s="10">
        <f t="shared" si="32"/>
        <v>0</v>
      </c>
      <c r="L243" s="18">
        <f t="shared" si="33"/>
        <v>8342.7199999999993</v>
      </c>
    </row>
    <row r="244" spans="1:12" x14ac:dyDescent="0.25">
      <c r="A244" s="34" t="s">
        <v>14</v>
      </c>
      <c r="B244" s="50">
        <v>44729</v>
      </c>
      <c r="C244" s="53">
        <v>65338</v>
      </c>
      <c r="D244" s="47" t="s">
        <v>15</v>
      </c>
      <c r="E244" s="52" t="s">
        <v>16</v>
      </c>
      <c r="F244" s="52">
        <v>7</v>
      </c>
      <c r="G244" s="52">
        <v>7</v>
      </c>
      <c r="H244" s="17">
        <f t="shared" ref="H244:H246" si="34">1555+243</f>
        <v>1798</v>
      </c>
      <c r="I244" s="17">
        <f t="shared" si="30"/>
        <v>12586</v>
      </c>
      <c r="J244" s="36">
        <f t="shared" si="31"/>
        <v>2013.76</v>
      </c>
      <c r="K244" s="10">
        <f t="shared" si="32"/>
        <v>0</v>
      </c>
      <c r="L244" s="18">
        <f t="shared" si="33"/>
        <v>14599.76</v>
      </c>
    </row>
    <row r="245" spans="1:12" x14ac:dyDescent="0.25">
      <c r="A245" s="34" t="s">
        <v>14</v>
      </c>
      <c r="B245" s="50">
        <v>44729</v>
      </c>
      <c r="C245" s="53">
        <v>65488</v>
      </c>
      <c r="D245" s="47" t="s">
        <v>15</v>
      </c>
      <c r="E245" s="52" t="s">
        <v>16</v>
      </c>
      <c r="F245" s="52">
        <v>10.5</v>
      </c>
      <c r="G245" s="52">
        <v>10.5</v>
      </c>
      <c r="H245" s="17">
        <f t="shared" si="34"/>
        <v>1798</v>
      </c>
      <c r="I245" s="17">
        <f t="shared" si="30"/>
        <v>18879</v>
      </c>
      <c r="J245" s="36">
        <f t="shared" si="31"/>
        <v>3020.64</v>
      </c>
      <c r="K245" s="10">
        <f t="shared" si="32"/>
        <v>0</v>
      </c>
      <c r="L245" s="18">
        <f t="shared" si="33"/>
        <v>21899.64</v>
      </c>
    </row>
    <row r="246" spans="1:12" x14ac:dyDescent="0.25">
      <c r="A246" s="34" t="s">
        <v>14</v>
      </c>
      <c r="B246" s="50">
        <v>44729</v>
      </c>
      <c r="C246" s="53">
        <v>64772</v>
      </c>
      <c r="D246" s="47" t="s">
        <v>15</v>
      </c>
      <c r="E246" s="52" t="s">
        <v>16</v>
      </c>
      <c r="F246" s="52">
        <v>9</v>
      </c>
      <c r="G246" s="52">
        <v>9</v>
      </c>
      <c r="H246" s="17">
        <f t="shared" si="34"/>
        <v>1798</v>
      </c>
      <c r="I246" s="17">
        <f t="shared" si="30"/>
        <v>16182</v>
      </c>
      <c r="J246" s="36">
        <f t="shared" si="31"/>
        <v>2589.12</v>
      </c>
      <c r="K246" s="10">
        <f t="shared" si="32"/>
        <v>0</v>
      </c>
      <c r="L246" s="18">
        <f t="shared" si="33"/>
        <v>18771.12</v>
      </c>
    </row>
    <row r="247" spans="1:12" x14ac:dyDescent="0.25">
      <c r="A247" s="34" t="s">
        <v>14</v>
      </c>
      <c r="B247" s="50">
        <v>44729</v>
      </c>
      <c r="C247" s="53">
        <v>65574</v>
      </c>
      <c r="D247" s="47" t="s">
        <v>15</v>
      </c>
      <c r="E247" s="52" t="s">
        <v>20</v>
      </c>
      <c r="F247" s="52">
        <v>3</v>
      </c>
      <c r="G247" s="52">
        <v>0</v>
      </c>
      <c r="H247" s="17">
        <v>1590</v>
      </c>
      <c r="I247" s="17">
        <f t="shared" si="30"/>
        <v>4770</v>
      </c>
      <c r="J247" s="36">
        <f t="shared" si="31"/>
        <v>763.2</v>
      </c>
      <c r="K247" s="10">
        <f t="shared" si="32"/>
        <v>0</v>
      </c>
      <c r="L247" s="18">
        <f t="shared" si="33"/>
        <v>5533.2</v>
      </c>
    </row>
    <row r="248" spans="1:12" x14ac:dyDescent="0.25">
      <c r="A248" s="34" t="s">
        <v>14</v>
      </c>
      <c r="B248" s="50">
        <v>44729</v>
      </c>
      <c r="C248" s="53">
        <v>65575</v>
      </c>
      <c r="D248" s="47" t="s">
        <v>15</v>
      </c>
      <c r="E248" s="52" t="s">
        <v>27</v>
      </c>
      <c r="F248" s="52">
        <v>5</v>
      </c>
      <c r="G248" s="52">
        <v>0</v>
      </c>
      <c r="H248" s="17">
        <f>1735+293</f>
        <v>2028</v>
      </c>
      <c r="I248" s="17">
        <f t="shared" si="30"/>
        <v>10140</v>
      </c>
      <c r="J248" s="36">
        <v>0</v>
      </c>
      <c r="K248" s="10">
        <f t="shared" si="32"/>
        <v>10140</v>
      </c>
      <c r="L248" s="18">
        <f t="shared" si="33"/>
        <v>0</v>
      </c>
    </row>
    <row r="249" spans="1:12" x14ac:dyDescent="0.25">
      <c r="A249" s="34" t="s">
        <v>14</v>
      </c>
      <c r="B249" s="50">
        <v>44729</v>
      </c>
      <c r="C249" s="53">
        <v>65406</v>
      </c>
      <c r="D249" s="47" t="s">
        <v>15</v>
      </c>
      <c r="E249" s="52" t="s">
        <v>20</v>
      </c>
      <c r="F249" s="52">
        <v>16</v>
      </c>
      <c r="G249" s="52">
        <v>0</v>
      </c>
      <c r="H249" s="17">
        <v>1590</v>
      </c>
      <c r="I249" s="17">
        <f t="shared" si="30"/>
        <v>25440</v>
      </c>
      <c r="J249" s="36">
        <v>0</v>
      </c>
      <c r="K249" s="10">
        <f t="shared" si="32"/>
        <v>25440</v>
      </c>
      <c r="L249" s="18">
        <f t="shared" si="33"/>
        <v>0</v>
      </c>
    </row>
    <row r="250" spans="1:12" x14ac:dyDescent="0.25">
      <c r="A250" s="34" t="s">
        <v>14</v>
      </c>
      <c r="B250" s="50">
        <v>44729</v>
      </c>
      <c r="C250" s="53">
        <v>65576</v>
      </c>
      <c r="D250" s="47" t="s">
        <v>15</v>
      </c>
      <c r="E250" s="52" t="s">
        <v>19</v>
      </c>
      <c r="F250" s="52">
        <v>11</v>
      </c>
      <c r="G250" s="52">
        <v>0</v>
      </c>
      <c r="H250" s="17">
        <f>21483/F250</f>
        <v>1953</v>
      </c>
      <c r="I250" s="17">
        <f t="shared" si="30"/>
        <v>21483</v>
      </c>
      <c r="J250" s="36">
        <f t="shared" si="31"/>
        <v>3437.28</v>
      </c>
      <c r="K250" s="10">
        <f t="shared" si="32"/>
        <v>0</v>
      </c>
      <c r="L250" s="18">
        <f t="shared" si="33"/>
        <v>24920.28</v>
      </c>
    </row>
    <row r="251" spans="1:12" x14ac:dyDescent="0.25">
      <c r="A251" s="34" t="s">
        <v>14</v>
      </c>
      <c r="B251" s="50">
        <v>44729</v>
      </c>
      <c r="C251" s="53">
        <v>65577</v>
      </c>
      <c r="D251" s="47" t="s">
        <v>15</v>
      </c>
      <c r="E251" s="52" t="s">
        <v>20</v>
      </c>
      <c r="F251" s="52">
        <v>4</v>
      </c>
      <c r="G251" s="52">
        <v>0</v>
      </c>
      <c r="H251" s="17">
        <v>1590</v>
      </c>
      <c r="I251" s="17">
        <f t="shared" si="30"/>
        <v>6360</v>
      </c>
      <c r="J251" s="36">
        <v>0</v>
      </c>
      <c r="K251" s="10">
        <f t="shared" si="32"/>
        <v>6360</v>
      </c>
      <c r="L251" s="18">
        <f t="shared" si="33"/>
        <v>0</v>
      </c>
    </row>
    <row r="252" spans="1:12" x14ac:dyDescent="0.25">
      <c r="A252" s="34" t="s">
        <v>24</v>
      </c>
      <c r="B252" s="50">
        <v>44729</v>
      </c>
      <c r="C252" s="53">
        <v>65490</v>
      </c>
      <c r="D252" s="47" t="s">
        <v>15</v>
      </c>
      <c r="E252" s="52" t="s">
        <v>22</v>
      </c>
      <c r="F252" s="52">
        <v>5</v>
      </c>
      <c r="G252" s="52">
        <v>0</v>
      </c>
      <c r="H252" s="17">
        <v>1533</v>
      </c>
      <c r="I252" s="17">
        <f t="shared" si="26"/>
        <v>7665</v>
      </c>
      <c r="J252" s="36">
        <f t="shared" si="27"/>
        <v>1226.4000000000001</v>
      </c>
      <c r="K252" s="10">
        <f t="shared" si="28"/>
        <v>0</v>
      </c>
      <c r="L252" s="18">
        <f t="shared" si="29"/>
        <v>8891.4</v>
      </c>
    </row>
    <row r="253" spans="1:12" x14ac:dyDescent="0.25">
      <c r="A253" s="34" t="s">
        <v>24</v>
      </c>
      <c r="B253" s="50">
        <v>44729</v>
      </c>
      <c r="C253" s="53">
        <v>65492</v>
      </c>
      <c r="D253" s="47" t="s">
        <v>15</v>
      </c>
      <c r="E253" s="52" t="s">
        <v>22</v>
      </c>
      <c r="F253" s="52">
        <v>4</v>
      </c>
      <c r="G253" s="52">
        <v>0</v>
      </c>
      <c r="H253" s="17">
        <v>1533</v>
      </c>
      <c r="I253" s="17">
        <f t="shared" si="26"/>
        <v>6132</v>
      </c>
      <c r="J253" s="36">
        <f t="shared" si="27"/>
        <v>981.12</v>
      </c>
      <c r="K253" s="10">
        <f t="shared" si="28"/>
        <v>0</v>
      </c>
      <c r="L253" s="18">
        <f t="shared" si="29"/>
        <v>7113.12</v>
      </c>
    </row>
    <row r="254" spans="1:12" x14ac:dyDescent="0.25">
      <c r="A254" s="34" t="s">
        <v>24</v>
      </c>
      <c r="B254" s="50">
        <v>44729</v>
      </c>
      <c r="C254" s="53">
        <v>65353</v>
      </c>
      <c r="D254" s="47" t="s">
        <v>15</v>
      </c>
      <c r="E254" s="52" t="s">
        <v>20</v>
      </c>
      <c r="F254" s="52">
        <v>23</v>
      </c>
      <c r="G254" s="52">
        <v>0</v>
      </c>
      <c r="H254" s="17">
        <v>1555</v>
      </c>
      <c r="I254" s="17">
        <f t="shared" si="26"/>
        <v>35765</v>
      </c>
      <c r="J254" s="36">
        <f t="shared" si="27"/>
        <v>5722.4000000000005</v>
      </c>
      <c r="K254" s="10">
        <f t="shared" si="28"/>
        <v>0</v>
      </c>
      <c r="L254" s="18">
        <f t="shared" si="29"/>
        <v>41487.4</v>
      </c>
    </row>
    <row r="255" spans="1:12" x14ac:dyDescent="0.25">
      <c r="A255" s="34" t="s">
        <v>24</v>
      </c>
      <c r="B255" s="50">
        <v>44729</v>
      </c>
      <c r="C255" s="53">
        <v>65491</v>
      </c>
      <c r="D255" s="47" t="s">
        <v>15</v>
      </c>
      <c r="E255" s="52" t="s">
        <v>22</v>
      </c>
      <c r="F255" s="52">
        <v>4</v>
      </c>
      <c r="G255" s="52">
        <v>0</v>
      </c>
      <c r="H255" s="17">
        <v>1533</v>
      </c>
      <c r="I255" s="17">
        <f t="shared" si="26"/>
        <v>6132</v>
      </c>
      <c r="J255" s="36">
        <f t="shared" si="27"/>
        <v>981.12</v>
      </c>
      <c r="K255" s="10">
        <f t="shared" si="28"/>
        <v>0</v>
      </c>
      <c r="L255" s="18">
        <f t="shared" si="29"/>
        <v>7113.12</v>
      </c>
    </row>
    <row r="256" spans="1:12" x14ac:dyDescent="0.25">
      <c r="A256" s="34" t="s">
        <v>24</v>
      </c>
      <c r="B256" s="50">
        <v>44729</v>
      </c>
      <c r="C256" s="53">
        <v>65271</v>
      </c>
      <c r="D256" s="47" t="s">
        <v>15</v>
      </c>
      <c r="E256" s="52" t="s">
        <v>20</v>
      </c>
      <c r="F256" s="52">
        <v>14</v>
      </c>
      <c r="G256" s="52">
        <v>0</v>
      </c>
      <c r="H256" s="17">
        <v>1555</v>
      </c>
      <c r="I256" s="17">
        <f t="shared" si="26"/>
        <v>21770</v>
      </c>
      <c r="J256" s="36">
        <f t="shared" si="27"/>
        <v>3483.2000000000003</v>
      </c>
      <c r="K256" s="10">
        <f t="shared" si="28"/>
        <v>0</v>
      </c>
      <c r="L256" s="18">
        <f t="shared" si="29"/>
        <v>25253.200000000001</v>
      </c>
    </row>
    <row r="257" spans="1:12" x14ac:dyDescent="0.25">
      <c r="A257" s="34" t="s">
        <v>25</v>
      </c>
      <c r="B257" s="50">
        <v>44729</v>
      </c>
      <c r="C257" s="53">
        <v>65213</v>
      </c>
      <c r="D257" s="47" t="s">
        <v>15</v>
      </c>
      <c r="E257" s="52" t="s">
        <v>20</v>
      </c>
      <c r="F257" s="52">
        <v>8</v>
      </c>
      <c r="G257" s="52">
        <v>0</v>
      </c>
      <c r="H257" s="17">
        <v>1555</v>
      </c>
      <c r="I257" s="17">
        <f t="shared" si="26"/>
        <v>12440</v>
      </c>
      <c r="J257" s="36">
        <f t="shared" si="27"/>
        <v>1990.4</v>
      </c>
      <c r="K257" s="10">
        <f t="shared" si="28"/>
        <v>0</v>
      </c>
      <c r="L257" s="18">
        <f t="shared" si="29"/>
        <v>14430.4</v>
      </c>
    </row>
    <row r="258" spans="1:12" x14ac:dyDescent="0.25">
      <c r="A258" s="34" t="s">
        <v>25</v>
      </c>
      <c r="B258" s="50">
        <v>44729</v>
      </c>
      <c r="C258" s="53">
        <v>64655</v>
      </c>
      <c r="D258" s="47" t="s">
        <v>15</v>
      </c>
      <c r="E258" s="52" t="s">
        <v>16</v>
      </c>
      <c r="F258" s="52">
        <v>14.5</v>
      </c>
      <c r="G258" s="52">
        <v>14.5</v>
      </c>
      <c r="H258" s="17">
        <v>1798</v>
      </c>
      <c r="I258" s="17">
        <f t="shared" si="26"/>
        <v>26071</v>
      </c>
      <c r="J258" s="36">
        <f t="shared" si="27"/>
        <v>4171.3599999999997</v>
      </c>
      <c r="K258" s="10">
        <f t="shared" si="28"/>
        <v>0</v>
      </c>
      <c r="L258" s="18">
        <f t="shared" si="29"/>
        <v>30242.36</v>
      </c>
    </row>
    <row r="259" spans="1:12" x14ac:dyDescent="0.25">
      <c r="A259" s="34" t="s">
        <v>25</v>
      </c>
      <c r="B259" s="50">
        <v>44729</v>
      </c>
      <c r="C259" s="53">
        <v>65409</v>
      </c>
      <c r="D259" s="47" t="s">
        <v>15</v>
      </c>
      <c r="E259" s="52" t="s">
        <v>20</v>
      </c>
      <c r="F259" s="52">
        <v>9</v>
      </c>
      <c r="G259" s="52">
        <v>0</v>
      </c>
      <c r="H259" s="17">
        <v>1555</v>
      </c>
      <c r="I259" s="17">
        <f t="shared" si="26"/>
        <v>13995</v>
      </c>
      <c r="J259" s="36">
        <f t="shared" si="27"/>
        <v>2239.2000000000003</v>
      </c>
      <c r="K259" s="10">
        <f t="shared" si="28"/>
        <v>0</v>
      </c>
      <c r="L259" s="18">
        <f t="shared" si="29"/>
        <v>16234.2</v>
      </c>
    </row>
    <row r="260" spans="1:12" x14ac:dyDescent="0.25">
      <c r="A260" s="34" t="s">
        <v>25</v>
      </c>
      <c r="B260" s="50">
        <v>44729</v>
      </c>
      <c r="C260" s="53">
        <v>65494</v>
      </c>
      <c r="D260" s="47" t="s">
        <v>15</v>
      </c>
      <c r="E260" s="52" t="s">
        <v>20</v>
      </c>
      <c r="F260" s="52">
        <v>8</v>
      </c>
      <c r="G260" s="52">
        <v>0</v>
      </c>
      <c r="H260" s="17">
        <v>1555</v>
      </c>
      <c r="I260" s="17">
        <f t="shared" si="26"/>
        <v>12440</v>
      </c>
      <c r="J260" s="36">
        <f t="shared" si="27"/>
        <v>1990.4</v>
      </c>
      <c r="K260" s="10">
        <f t="shared" si="28"/>
        <v>0</v>
      </c>
      <c r="L260" s="18">
        <f t="shared" si="29"/>
        <v>14430.4</v>
      </c>
    </row>
    <row r="261" spans="1:12" x14ac:dyDescent="0.25">
      <c r="A261" s="34" t="s">
        <v>25</v>
      </c>
      <c r="B261" s="50">
        <v>44729</v>
      </c>
      <c r="C261" s="53">
        <v>65484</v>
      </c>
      <c r="D261" s="47" t="s">
        <v>15</v>
      </c>
      <c r="E261" s="52" t="s">
        <v>22</v>
      </c>
      <c r="F261" s="52">
        <v>23</v>
      </c>
      <c r="G261" s="52">
        <v>0</v>
      </c>
      <c r="H261" s="17">
        <v>1706.4</v>
      </c>
      <c r="I261" s="17">
        <f t="shared" si="26"/>
        <v>39247.200000000004</v>
      </c>
      <c r="J261" s="36">
        <f t="shared" si="27"/>
        <v>6279.5520000000006</v>
      </c>
      <c r="K261" s="10">
        <f t="shared" si="28"/>
        <v>0</v>
      </c>
      <c r="L261" s="18">
        <f t="shared" si="29"/>
        <v>45526.752000000008</v>
      </c>
    </row>
    <row r="262" spans="1:12" x14ac:dyDescent="0.25">
      <c r="A262" s="41" t="s">
        <v>14</v>
      </c>
      <c r="B262" s="50">
        <v>44730</v>
      </c>
      <c r="C262" s="53">
        <v>65578</v>
      </c>
      <c r="D262" s="47" t="s">
        <v>15</v>
      </c>
      <c r="E262" s="52" t="s">
        <v>27</v>
      </c>
      <c r="F262" s="52">
        <v>5</v>
      </c>
      <c r="G262" s="52">
        <v>0</v>
      </c>
      <c r="H262" s="17">
        <f>1735+293</f>
        <v>2028</v>
      </c>
      <c r="I262" s="17">
        <f t="shared" si="26"/>
        <v>10140</v>
      </c>
      <c r="J262" s="36">
        <v>0</v>
      </c>
      <c r="K262" s="10">
        <f t="shared" si="28"/>
        <v>10140</v>
      </c>
      <c r="L262" s="18">
        <f t="shared" si="29"/>
        <v>0</v>
      </c>
    </row>
    <row r="263" spans="1:12" x14ac:dyDescent="0.25">
      <c r="A263" s="41" t="s">
        <v>14</v>
      </c>
      <c r="B263" s="50">
        <v>44730</v>
      </c>
      <c r="C263" s="53">
        <v>65579</v>
      </c>
      <c r="D263" s="47" t="s">
        <v>15</v>
      </c>
      <c r="E263" s="52" t="s">
        <v>20</v>
      </c>
      <c r="F263" s="52">
        <v>6</v>
      </c>
      <c r="G263" s="52">
        <v>0</v>
      </c>
      <c r="H263" s="17">
        <v>1590</v>
      </c>
      <c r="I263" s="17">
        <f t="shared" si="26"/>
        <v>9540</v>
      </c>
      <c r="J263" s="36">
        <v>0</v>
      </c>
      <c r="K263" s="10">
        <f t="shared" si="28"/>
        <v>9540</v>
      </c>
      <c r="L263" s="18">
        <f t="shared" si="29"/>
        <v>0</v>
      </c>
    </row>
    <row r="264" spans="1:12" x14ac:dyDescent="0.25">
      <c r="A264" s="41" t="s">
        <v>24</v>
      </c>
      <c r="B264" s="50">
        <v>44730</v>
      </c>
      <c r="C264" s="53">
        <v>65425</v>
      </c>
      <c r="D264" s="47" t="s">
        <v>15</v>
      </c>
      <c r="E264" s="52" t="s">
        <v>16</v>
      </c>
      <c r="F264" s="52">
        <v>12</v>
      </c>
      <c r="G264" s="52">
        <v>12</v>
      </c>
      <c r="H264" s="17">
        <v>1854</v>
      </c>
      <c r="I264" s="17">
        <f t="shared" si="26"/>
        <v>22248</v>
      </c>
      <c r="J264" s="36">
        <v>0</v>
      </c>
      <c r="K264" s="10">
        <f t="shared" si="28"/>
        <v>22248</v>
      </c>
      <c r="L264" s="18">
        <f t="shared" si="29"/>
        <v>0</v>
      </c>
    </row>
    <row r="265" spans="1:12" x14ac:dyDescent="0.25">
      <c r="A265" s="41" t="s">
        <v>24</v>
      </c>
      <c r="B265" s="50">
        <v>44730</v>
      </c>
      <c r="C265" s="53">
        <v>65563</v>
      </c>
      <c r="D265" s="47" t="s">
        <v>23</v>
      </c>
      <c r="E265" s="52" t="s">
        <v>22</v>
      </c>
      <c r="F265" s="52">
        <v>5.5</v>
      </c>
      <c r="G265" s="52">
        <v>0</v>
      </c>
      <c r="H265" s="17">
        <v>1533</v>
      </c>
      <c r="I265" s="17">
        <f t="shared" si="26"/>
        <v>8431.5</v>
      </c>
      <c r="J265" s="36">
        <f t="shared" si="27"/>
        <v>1349.04</v>
      </c>
      <c r="K265" s="10">
        <f t="shared" si="28"/>
        <v>0</v>
      </c>
      <c r="L265" s="18">
        <f t="shared" si="29"/>
        <v>9780.5400000000009</v>
      </c>
    </row>
    <row r="266" spans="1:12" x14ac:dyDescent="0.25">
      <c r="A266" s="41" t="s">
        <v>14</v>
      </c>
      <c r="B266" s="50">
        <v>44732</v>
      </c>
      <c r="C266" s="53">
        <v>65582</v>
      </c>
      <c r="D266" s="47" t="s">
        <v>23</v>
      </c>
      <c r="E266" s="52" t="s">
        <v>29</v>
      </c>
      <c r="F266" s="52">
        <v>4</v>
      </c>
      <c r="G266" s="52">
        <v>0</v>
      </c>
      <c r="H266" s="17">
        <f>1768+293</f>
        <v>2061</v>
      </c>
      <c r="I266" s="17">
        <f t="shared" si="26"/>
        <v>8244</v>
      </c>
      <c r="J266" s="36">
        <f t="shared" si="27"/>
        <v>1319.04</v>
      </c>
      <c r="K266" s="10">
        <f t="shared" si="28"/>
        <v>0</v>
      </c>
      <c r="L266" s="18">
        <f t="shared" si="29"/>
        <v>9563.0400000000009</v>
      </c>
    </row>
    <row r="267" spans="1:12" x14ac:dyDescent="0.25">
      <c r="A267" s="41" t="s">
        <v>14</v>
      </c>
      <c r="B267" s="50">
        <v>44732</v>
      </c>
      <c r="C267" s="53">
        <v>65567</v>
      </c>
      <c r="D267" s="47" t="s">
        <v>15</v>
      </c>
      <c r="E267" s="52" t="s">
        <v>20</v>
      </c>
      <c r="F267" s="52">
        <v>4</v>
      </c>
      <c r="G267" s="52">
        <v>0</v>
      </c>
      <c r="H267" s="17">
        <v>1555</v>
      </c>
      <c r="I267" s="17">
        <f t="shared" si="26"/>
        <v>6220</v>
      </c>
      <c r="J267" s="36">
        <f t="shared" si="27"/>
        <v>995.2</v>
      </c>
      <c r="K267" s="10">
        <f t="shared" si="28"/>
        <v>0</v>
      </c>
      <c r="L267" s="18">
        <f t="shared" si="29"/>
        <v>7215.2</v>
      </c>
    </row>
    <row r="268" spans="1:12" x14ac:dyDescent="0.25">
      <c r="A268" s="41" t="s">
        <v>14</v>
      </c>
      <c r="B268" s="50">
        <v>44732</v>
      </c>
      <c r="C268" s="53">
        <v>65565</v>
      </c>
      <c r="D268" s="47" t="s">
        <v>15</v>
      </c>
      <c r="E268" s="52" t="s">
        <v>16</v>
      </c>
      <c r="F268" s="52">
        <v>10.5</v>
      </c>
      <c r="G268" s="52">
        <v>10.5</v>
      </c>
      <c r="H268" s="17">
        <f>1555+243</f>
        <v>1798</v>
      </c>
      <c r="I268" s="17">
        <f t="shared" si="26"/>
        <v>18879</v>
      </c>
      <c r="J268" s="36">
        <f t="shared" si="27"/>
        <v>3020.64</v>
      </c>
      <c r="K268" s="10">
        <f t="shared" si="28"/>
        <v>0</v>
      </c>
      <c r="L268" s="18">
        <f t="shared" si="29"/>
        <v>21899.64</v>
      </c>
    </row>
    <row r="269" spans="1:12" x14ac:dyDescent="0.25">
      <c r="A269" s="41" t="s">
        <v>14</v>
      </c>
      <c r="B269" s="50">
        <v>44732</v>
      </c>
      <c r="C269" s="53">
        <v>65580</v>
      </c>
      <c r="D269" s="47" t="s">
        <v>15</v>
      </c>
      <c r="E269" s="52" t="s">
        <v>20</v>
      </c>
      <c r="F269" s="52">
        <v>3.5</v>
      </c>
      <c r="G269" s="52">
        <v>0</v>
      </c>
      <c r="H269" s="17">
        <v>1590</v>
      </c>
      <c r="I269" s="17">
        <f t="shared" si="26"/>
        <v>5565</v>
      </c>
      <c r="J269" s="36">
        <v>0</v>
      </c>
      <c r="K269" s="10">
        <f t="shared" si="28"/>
        <v>5565</v>
      </c>
      <c r="L269" s="18">
        <f t="shared" si="29"/>
        <v>0</v>
      </c>
    </row>
    <row r="270" spans="1:12" x14ac:dyDescent="0.25">
      <c r="A270" s="41" t="s">
        <v>14</v>
      </c>
      <c r="B270" s="50">
        <v>44732</v>
      </c>
      <c r="C270" s="53">
        <v>65425</v>
      </c>
      <c r="D270" s="47" t="s">
        <v>15</v>
      </c>
      <c r="E270" s="52" t="s">
        <v>20</v>
      </c>
      <c r="F270" s="52">
        <v>12</v>
      </c>
      <c r="G270" s="52">
        <v>0</v>
      </c>
      <c r="H270" s="17">
        <v>1590</v>
      </c>
      <c r="I270" s="17">
        <f t="shared" si="26"/>
        <v>19080</v>
      </c>
      <c r="J270" s="36">
        <v>0</v>
      </c>
      <c r="K270" s="10">
        <f t="shared" si="28"/>
        <v>19080</v>
      </c>
      <c r="L270" s="18">
        <f t="shared" si="29"/>
        <v>0</v>
      </c>
    </row>
    <row r="271" spans="1:12" x14ac:dyDescent="0.25">
      <c r="A271" s="41" t="s">
        <v>14</v>
      </c>
      <c r="B271" s="50">
        <v>44732</v>
      </c>
      <c r="C271" s="53">
        <v>65483</v>
      </c>
      <c r="D271" s="47" t="s">
        <v>15</v>
      </c>
      <c r="E271" s="52" t="s">
        <v>16</v>
      </c>
      <c r="F271" s="52">
        <v>16</v>
      </c>
      <c r="G271" s="52">
        <v>16</v>
      </c>
      <c r="H271" s="17">
        <f>1735+264</f>
        <v>1999</v>
      </c>
      <c r="I271" s="17">
        <f t="shared" si="26"/>
        <v>31984</v>
      </c>
      <c r="J271" s="36">
        <v>0</v>
      </c>
      <c r="K271" s="10">
        <f t="shared" si="28"/>
        <v>31984</v>
      </c>
      <c r="L271" s="18">
        <f t="shared" si="29"/>
        <v>0</v>
      </c>
    </row>
    <row r="272" spans="1:12" x14ac:dyDescent="0.25">
      <c r="A272" s="41" t="s">
        <v>24</v>
      </c>
      <c r="B272" s="50">
        <v>44732</v>
      </c>
      <c r="C272" s="53">
        <v>65414</v>
      </c>
      <c r="D272" s="47" t="s">
        <v>15</v>
      </c>
      <c r="E272" s="52" t="s">
        <v>20</v>
      </c>
      <c r="F272" s="52">
        <v>39</v>
      </c>
      <c r="G272" s="52">
        <v>0</v>
      </c>
      <c r="H272" s="17">
        <v>1590</v>
      </c>
      <c r="I272" s="17">
        <f t="shared" si="26"/>
        <v>62010</v>
      </c>
      <c r="J272" s="36">
        <v>0</v>
      </c>
      <c r="K272" s="10">
        <f t="shared" si="28"/>
        <v>62010</v>
      </c>
      <c r="L272" s="18">
        <f t="shared" si="29"/>
        <v>0</v>
      </c>
    </row>
    <row r="273" spans="1:12" x14ac:dyDescent="0.25">
      <c r="A273" s="41" t="s">
        <v>24</v>
      </c>
      <c r="B273" s="50">
        <v>44732</v>
      </c>
      <c r="C273" s="53">
        <v>65583</v>
      </c>
      <c r="D273" s="47" t="s">
        <v>15</v>
      </c>
      <c r="E273" s="52" t="s">
        <v>28</v>
      </c>
      <c r="F273" s="52">
        <v>28</v>
      </c>
      <c r="G273" s="52">
        <v>28</v>
      </c>
      <c r="H273" s="17">
        <v>1999</v>
      </c>
      <c r="I273" s="17">
        <f t="shared" si="26"/>
        <v>55972</v>
      </c>
      <c r="J273" s="36">
        <v>0</v>
      </c>
      <c r="K273" s="10">
        <f t="shared" si="28"/>
        <v>55972</v>
      </c>
      <c r="L273" s="18">
        <f t="shared" si="29"/>
        <v>0</v>
      </c>
    </row>
    <row r="274" spans="1:12" x14ac:dyDescent="0.25">
      <c r="A274" s="41" t="s">
        <v>24</v>
      </c>
      <c r="B274" s="50">
        <v>44732</v>
      </c>
      <c r="C274" s="53">
        <v>65493</v>
      </c>
      <c r="D274" s="47" t="s">
        <v>15</v>
      </c>
      <c r="E274" s="52" t="s">
        <v>16</v>
      </c>
      <c r="F274" s="52">
        <v>7</v>
      </c>
      <c r="G274" s="52">
        <v>7</v>
      </c>
      <c r="H274" s="17">
        <v>1798</v>
      </c>
      <c r="I274" s="17">
        <f t="shared" si="26"/>
        <v>12586</v>
      </c>
      <c r="J274" s="36">
        <f t="shared" ref="J274:J278" si="35">+I274*0.16</f>
        <v>2013.76</v>
      </c>
      <c r="K274" s="10">
        <f t="shared" si="28"/>
        <v>0</v>
      </c>
      <c r="L274" s="18">
        <f t="shared" si="29"/>
        <v>14599.76</v>
      </c>
    </row>
    <row r="275" spans="1:12" x14ac:dyDescent="0.25">
      <c r="A275" s="41" t="s">
        <v>24</v>
      </c>
      <c r="B275" s="50">
        <v>44732</v>
      </c>
      <c r="C275" s="53">
        <v>65497</v>
      </c>
      <c r="D275" s="47" t="s">
        <v>15</v>
      </c>
      <c r="E275" s="52" t="s">
        <v>16</v>
      </c>
      <c r="F275" s="52">
        <v>4</v>
      </c>
      <c r="G275" s="52">
        <v>4</v>
      </c>
      <c r="H275" s="17">
        <v>1798</v>
      </c>
      <c r="I275" s="17">
        <f t="shared" si="26"/>
        <v>7192</v>
      </c>
      <c r="J275" s="36">
        <f t="shared" si="35"/>
        <v>1150.72</v>
      </c>
      <c r="K275" s="10">
        <f t="shared" si="28"/>
        <v>0</v>
      </c>
      <c r="L275" s="18">
        <f t="shared" si="29"/>
        <v>8342.7199999999993</v>
      </c>
    </row>
    <row r="276" spans="1:12" x14ac:dyDescent="0.25">
      <c r="A276" s="41" t="s">
        <v>25</v>
      </c>
      <c r="B276" s="50">
        <v>44732</v>
      </c>
      <c r="C276" s="53">
        <v>65572</v>
      </c>
      <c r="D276" s="47" t="s">
        <v>15</v>
      </c>
      <c r="E276" s="52" t="s">
        <v>16</v>
      </c>
      <c r="F276" s="52">
        <v>10</v>
      </c>
      <c r="G276" s="52">
        <v>10</v>
      </c>
      <c r="H276" s="17">
        <v>1798</v>
      </c>
      <c r="I276" s="17">
        <f t="shared" si="26"/>
        <v>17980</v>
      </c>
      <c r="J276" s="36">
        <f t="shared" si="35"/>
        <v>2876.8</v>
      </c>
      <c r="K276" s="10">
        <f t="shared" si="28"/>
        <v>0</v>
      </c>
      <c r="L276" s="18">
        <f t="shared" si="29"/>
        <v>20856.8</v>
      </c>
    </row>
    <row r="277" spans="1:12" x14ac:dyDescent="0.25">
      <c r="A277" s="41" t="s">
        <v>25</v>
      </c>
      <c r="B277" s="50">
        <v>44732</v>
      </c>
      <c r="C277" s="53">
        <v>65571</v>
      </c>
      <c r="D277" s="47" t="s">
        <v>15</v>
      </c>
      <c r="E277" s="52" t="s">
        <v>20</v>
      </c>
      <c r="F277" s="52">
        <v>19</v>
      </c>
      <c r="G277" s="52">
        <v>0</v>
      </c>
      <c r="H277" s="17">
        <v>1555</v>
      </c>
      <c r="I277" s="17">
        <f t="shared" si="26"/>
        <v>29545</v>
      </c>
      <c r="J277" s="36">
        <f t="shared" si="35"/>
        <v>4727.2</v>
      </c>
      <c r="K277" s="10">
        <f t="shared" si="28"/>
        <v>0</v>
      </c>
      <c r="L277" s="18">
        <f t="shared" si="29"/>
        <v>34272.199999999997</v>
      </c>
    </row>
    <row r="278" spans="1:12" x14ac:dyDescent="0.25">
      <c r="A278" s="41" t="s">
        <v>25</v>
      </c>
      <c r="B278" s="50">
        <v>44732</v>
      </c>
      <c r="C278" s="53">
        <v>65581</v>
      </c>
      <c r="D278" s="47" t="s">
        <v>15</v>
      </c>
      <c r="E278" s="52" t="s">
        <v>19</v>
      </c>
      <c r="F278" s="52">
        <v>12</v>
      </c>
      <c r="G278" s="52">
        <v>0</v>
      </c>
      <c r="H278" s="17">
        <v>1914.84</v>
      </c>
      <c r="I278" s="17">
        <f t="shared" si="26"/>
        <v>22978.079999999998</v>
      </c>
      <c r="J278" s="36">
        <f t="shared" si="35"/>
        <v>3676.4928</v>
      </c>
      <c r="K278" s="10">
        <f t="shared" si="28"/>
        <v>0</v>
      </c>
      <c r="L278" s="18">
        <f t="shared" si="29"/>
        <v>26654.572799999998</v>
      </c>
    </row>
    <row r="279" spans="1:12" x14ac:dyDescent="0.25">
      <c r="A279" s="41" t="s">
        <v>14</v>
      </c>
      <c r="B279" s="50">
        <v>44733</v>
      </c>
      <c r="C279" s="53">
        <v>65709</v>
      </c>
      <c r="D279" s="47" t="s">
        <v>15</v>
      </c>
      <c r="E279" s="52" t="s">
        <v>20</v>
      </c>
      <c r="F279" s="52">
        <v>14</v>
      </c>
      <c r="G279" s="52">
        <v>0</v>
      </c>
      <c r="H279" s="17">
        <f>1590+112</f>
        <v>1702</v>
      </c>
      <c r="I279" s="17">
        <f t="shared" si="26"/>
        <v>23828</v>
      </c>
      <c r="J279" s="36">
        <f t="shared" si="27"/>
        <v>3812.48</v>
      </c>
      <c r="K279" s="10">
        <f t="shared" si="28"/>
        <v>0</v>
      </c>
      <c r="L279" s="18">
        <f t="shared" si="29"/>
        <v>27640.48</v>
      </c>
    </row>
    <row r="280" spans="1:12" x14ac:dyDescent="0.25">
      <c r="A280" s="41" t="s">
        <v>14</v>
      </c>
      <c r="B280" s="50">
        <v>44733</v>
      </c>
      <c r="C280" s="53">
        <v>65710</v>
      </c>
      <c r="D280" s="47" t="s">
        <v>15</v>
      </c>
      <c r="E280" s="52" t="s">
        <v>16</v>
      </c>
      <c r="F280" s="52">
        <v>16</v>
      </c>
      <c r="G280" s="52">
        <v>16</v>
      </c>
      <c r="H280" s="17">
        <f>1590+264</f>
        <v>1854</v>
      </c>
      <c r="I280" s="17">
        <f t="shared" si="26"/>
        <v>29664</v>
      </c>
      <c r="J280" s="36">
        <f t="shared" si="27"/>
        <v>4746.24</v>
      </c>
      <c r="K280" s="10">
        <f t="shared" si="28"/>
        <v>0</v>
      </c>
      <c r="L280" s="18">
        <f t="shared" si="29"/>
        <v>34410.239999999998</v>
      </c>
    </row>
    <row r="281" spans="1:12" x14ac:dyDescent="0.25">
      <c r="A281" s="41" t="s">
        <v>14</v>
      </c>
      <c r="B281" s="50">
        <v>44733</v>
      </c>
      <c r="C281" s="53">
        <v>65710</v>
      </c>
      <c r="D281" s="47" t="s">
        <v>15</v>
      </c>
      <c r="E281" s="52" t="s">
        <v>20</v>
      </c>
      <c r="F281" s="52">
        <v>3.5</v>
      </c>
      <c r="G281" s="52">
        <v>0</v>
      </c>
      <c r="H281" s="17">
        <v>1590</v>
      </c>
      <c r="I281" s="17">
        <f t="shared" si="26"/>
        <v>5565</v>
      </c>
      <c r="J281" s="36">
        <f t="shared" si="27"/>
        <v>890.4</v>
      </c>
      <c r="K281" s="10">
        <f t="shared" si="28"/>
        <v>0</v>
      </c>
      <c r="L281" s="18">
        <f t="shared" si="29"/>
        <v>6455.4</v>
      </c>
    </row>
    <row r="282" spans="1:12" x14ac:dyDescent="0.25">
      <c r="A282" s="41" t="s">
        <v>14</v>
      </c>
      <c r="B282" s="50">
        <v>44733</v>
      </c>
      <c r="C282" s="53">
        <v>65351</v>
      </c>
      <c r="D282" s="47" t="s">
        <v>21</v>
      </c>
      <c r="E282" s="52" t="s">
        <v>28</v>
      </c>
      <c r="F282" s="52">
        <v>33</v>
      </c>
      <c r="G282" s="52">
        <v>33</v>
      </c>
      <c r="H282" s="17">
        <f>1735+264</f>
        <v>1999</v>
      </c>
      <c r="I282" s="17">
        <f t="shared" si="26"/>
        <v>65967</v>
      </c>
      <c r="J282" s="36">
        <f t="shared" si="27"/>
        <v>10554.72</v>
      </c>
      <c r="K282" s="10">
        <f t="shared" si="28"/>
        <v>0</v>
      </c>
      <c r="L282" s="18">
        <f t="shared" si="29"/>
        <v>76521.72</v>
      </c>
    </row>
    <row r="283" spans="1:12" x14ac:dyDescent="0.25">
      <c r="A283" s="41" t="s">
        <v>24</v>
      </c>
      <c r="B283" s="50">
        <v>44733</v>
      </c>
      <c r="C283" s="53">
        <v>65634</v>
      </c>
      <c r="D283" s="47" t="s">
        <v>23</v>
      </c>
      <c r="E283" s="52" t="s">
        <v>20</v>
      </c>
      <c r="F283" s="52">
        <v>6</v>
      </c>
      <c r="G283" s="52">
        <v>0</v>
      </c>
      <c r="H283" s="17">
        <v>1590</v>
      </c>
      <c r="I283" s="17">
        <f t="shared" si="26"/>
        <v>9540</v>
      </c>
      <c r="J283" s="36">
        <f t="shared" si="27"/>
        <v>1526.4</v>
      </c>
      <c r="K283" s="10">
        <f t="shared" si="28"/>
        <v>0</v>
      </c>
      <c r="L283" s="18">
        <f t="shared" si="29"/>
        <v>11066.4</v>
      </c>
    </row>
    <row r="284" spans="1:12" x14ac:dyDescent="0.25">
      <c r="A284" s="41" t="s">
        <v>24</v>
      </c>
      <c r="B284" s="50">
        <v>44733</v>
      </c>
      <c r="C284" s="53">
        <v>64972</v>
      </c>
      <c r="D284" s="47" t="s">
        <v>15</v>
      </c>
      <c r="E284" s="52" t="s">
        <v>20</v>
      </c>
      <c r="F284" s="52">
        <v>15.5</v>
      </c>
      <c r="G284" s="52">
        <v>0</v>
      </c>
      <c r="H284" s="17">
        <v>1555</v>
      </c>
      <c r="I284" s="17">
        <f t="shared" si="26"/>
        <v>24102.5</v>
      </c>
      <c r="J284" s="36">
        <f t="shared" si="27"/>
        <v>3856.4</v>
      </c>
      <c r="K284" s="10">
        <f t="shared" si="28"/>
        <v>0</v>
      </c>
      <c r="L284" s="18">
        <f t="shared" si="29"/>
        <v>27958.9</v>
      </c>
    </row>
    <row r="285" spans="1:12" x14ac:dyDescent="0.25">
      <c r="A285" s="41" t="s">
        <v>24</v>
      </c>
      <c r="B285" s="50">
        <v>44733</v>
      </c>
      <c r="C285" s="53">
        <v>65570</v>
      </c>
      <c r="D285" s="47" t="s">
        <v>15</v>
      </c>
      <c r="E285" s="52" t="s">
        <v>20</v>
      </c>
      <c r="F285" s="52">
        <v>16</v>
      </c>
      <c r="G285" s="52">
        <v>0</v>
      </c>
      <c r="H285" s="17">
        <v>1555</v>
      </c>
      <c r="I285" s="17">
        <f t="shared" ref="I285:I290" si="36">+H285*F285</f>
        <v>24880</v>
      </c>
      <c r="J285" s="36">
        <f t="shared" ref="J285:J288" si="37">+I285*0.16</f>
        <v>3980.8</v>
      </c>
      <c r="K285" s="10">
        <f t="shared" ref="K285:K290" si="38">IF(J285&gt;0,0,I285)</f>
        <v>0</v>
      </c>
      <c r="L285" s="18">
        <f t="shared" ref="L285:L290" si="39">IF(J285=0,0,K285+I285+J285)</f>
        <v>28860.799999999999</v>
      </c>
    </row>
    <row r="286" spans="1:12" x14ac:dyDescent="0.25">
      <c r="A286" s="41" t="s">
        <v>25</v>
      </c>
      <c r="B286" s="50">
        <v>44733</v>
      </c>
      <c r="C286" s="53">
        <v>65495</v>
      </c>
      <c r="D286" s="47" t="s">
        <v>15</v>
      </c>
      <c r="E286" s="52" t="s">
        <v>16</v>
      </c>
      <c r="F286" s="52">
        <v>12</v>
      </c>
      <c r="G286" s="52">
        <v>12</v>
      </c>
      <c r="H286" s="17">
        <v>1798</v>
      </c>
      <c r="I286" s="17">
        <f t="shared" si="36"/>
        <v>21576</v>
      </c>
      <c r="J286" s="36">
        <f t="shared" si="37"/>
        <v>3452.16</v>
      </c>
      <c r="K286" s="10">
        <f t="shared" si="38"/>
        <v>0</v>
      </c>
      <c r="L286" s="18">
        <f t="shared" si="39"/>
        <v>25028.16</v>
      </c>
    </row>
    <row r="287" spans="1:12" x14ac:dyDescent="0.25">
      <c r="A287" s="41" t="s">
        <v>25</v>
      </c>
      <c r="B287" s="50">
        <v>44733</v>
      </c>
      <c r="C287" s="53">
        <v>65568</v>
      </c>
      <c r="D287" s="47" t="s">
        <v>15</v>
      </c>
      <c r="E287" s="52" t="s">
        <v>17</v>
      </c>
      <c r="F287" s="52">
        <v>5</v>
      </c>
      <c r="G287" s="52">
        <v>0</v>
      </c>
      <c r="H287" s="17">
        <v>1366</v>
      </c>
      <c r="I287" s="17">
        <f t="shared" si="36"/>
        <v>6830</v>
      </c>
      <c r="J287" s="36">
        <f t="shared" si="37"/>
        <v>1092.8</v>
      </c>
      <c r="K287" s="10">
        <f t="shared" si="38"/>
        <v>0</v>
      </c>
      <c r="L287" s="18">
        <f t="shared" si="39"/>
        <v>7922.8</v>
      </c>
    </row>
    <row r="288" spans="1:12" x14ac:dyDescent="0.25">
      <c r="A288" s="41" t="s">
        <v>25</v>
      </c>
      <c r="B288" s="50">
        <v>44733</v>
      </c>
      <c r="C288" s="53">
        <v>65496</v>
      </c>
      <c r="D288" s="47" t="s">
        <v>15</v>
      </c>
      <c r="E288" s="52" t="s">
        <v>20</v>
      </c>
      <c r="F288" s="52">
        <v>9</v>
      </c>
      <c r="G288" s="52">
        <v>0</v>
      </c>
      <c r="H288" s="17">
        <v>1555</v>
      </c>
      <c r="I288" s="17">
        <f t="shared" si="36"/>
        <v>13995</v>
      </c>
      <c r="J288" s="36">
        <f t="shared" si="37"/>
        <v>2239.2000000000003</v>
      </c>
      <c r="K288" s="10">
        <f t="shared" si="38"/>
        <v>0</v>
      </c>
      <c r="L288" s="18">
        <f t="shared" si="39"/>
        <v>16234.2</v>
      </c>
    </row>
    <row r="289" spans="1:12" x14ac:dyDescent="0.25">
      <c r="A289" s="41" t="s">
        <v>25</v>
      </c>
      <c r="B289" s="50">
        <v>44733</v>
      </c>
      <c r="C289" s="53">
        <v>65637</v>
      </c>
      <c r="D289" s="47" t="s">
        <v>15</v>
      </c>
      <c r="E289" s="52" t="s">
        <v>19</v>
      </c>
      <c r="F289" s="52">
        <v>12</v>
      </c>
      <c r="G289" s="52">
        <v>0</v>
      </c>
      <c r="H289" s="17">
        <v>1735</v>
      </c>
      <c r="I289" s="17">
        <f t="shared" si="36"/>
        <v>20820</v>
      </c>
      <c r="J289" s="36">
        <v>0</v>
      </c>
      <c r="K289" s="10">
        <f t="shared" si="38"/>
        <v>20820</v>
      </c>
      <c r="L289" s="18">
        <f t="shared" si="39"/>
        <v>0</v>
      </c>
    </row>
    <row r="290" spans="1:12" x14ac:dyDescent="0.25">
      <c r="A290" s="41" t="s">
        <v>25</v>
      </c>
      <c r="B290" s="50">
        <v>44733</v>
      </c>
      <c r="C290" s="53">
        <v>65636</v>
      </c>
      <c r="D290" s="47" t="s">
        <v>15</v>
      </c>
      <c r="E290" s="52" t="s">
        <v>20</v>
      </c>
      <c r="F290" s="52">
        <v>6</v>
      </c>
      <c r="G290" s="52">
        <v>0</v>
      </c>
      <c r="H290" s="17">
        <v>1590</v>
      </c>
      <c r="I290" s="17">
        <f t="shared" si="36"/>
        <v>9540</v>
      </c>
      <c r="J290" s="36">
        <v>0</v>
      </c>
      <c r="K290" s="10">
        <f t="shared" si="38"/>
        <v>9540</v>
      </c>
      <c r="L290" s="18">
        <f t="shared" si="39"/>
        <v>0</v>
      </c>
    </row>
    <row r="291" spans="1:12" x14ac:dyDescent="0.25">
      <c r="A291" s="41" t="s">
        <v>14</v>
      </c>
      <c r="B291" s="50">
        <v>44734</v>
      </c>
      <c r="C291" s="53">
        <v>65701</v>
      </c>
      <c r="D291" s="47" t="s">
        <v>23</v>
      </c>
      <c r="E291" s="52" t="s">
        <v>19</v>
      </c>
      <c r="F291" s="52">
        <v>12</v>
      </c>
      <c r="G291" s="52">
        <v>0</v>
      </c>
      <c r="H291" s="17">
        <v>1735</v>
      </c>
      <c r="I291" s="17">
        <f t="shared" ref="I291:I348" si="40">+H291*F291</f>
        <v>20820</v>
      </c>
      <c r="J291" s="36">
        <f t="shared" ref="J291:J348" si="41">+I291*0.16</f>
        <v>3331.2000000000003</v>
      </c>
      <c r="K291" s="10">
        <f t="shared" ref="K291:K348" si="42">IF(J291&gt;0,0,I291)</f>
        <v>0</v>
      </c>
      <c r="L291" s="18">
        <f t="shared" ref="L291:L348" si="43">IF(J291=0,0,K291+I291+J291)</f>
        <v>24151.200000000001</v>
      </c>
    </row>
    <row r="292" spans="1:12" x14ac:dyDescent="0.25">
      <c r="A292" s="41" t="s">
        <v>14</v>
      </c>
      <c r="B292" s="50">
        <v>44734</v>
      </c>
      <c r="C292" s="53">
        <v>65635</v>
      </c>
      <c r="D292" s="47" t="s">
        <v>23</v>
      </c>
      <c r="E292" s="52" t="s">
        <v>29</v>
      </c>
      <c r="F292" s="52">
        <v>4</v>
      </c>
      <c r="G292" s="52">
        <v>0</v>
      </c>
      <c r="H292" s="17">
        <f>1768+293</f>
        <v>2061</v>
      </c>
      <c r="I292" s="17">
        <f t="shared" si="40"/>
        <v>8244</v>
      </c>
      <c r="J292" s="36">
        <f t="shared" si="41"/>
        <v>1319.04</v>
      </c>
      <c r="K292" s="10">
        <f t="shared" si="42"/>
        <v>0</v>
      </c>
      <c r="L292" s="18">
        <f t="shared" si="43"/>
        <v>9563.0400000000009</v>
      </c>
    </row>
    <row r="293" spans="1:12" x14ac:dyDescent="0.25">
      <c r="A293" s="41" t="s">
        <v>14</v>
      </c>
      <c r="B293" s="50">
        <v>44734</v>
      </c>
      <c r="C293" s="53">
        <v>65702</v>
      </c>
      <c r="D293" s="47" t="s">
        <v>23</v>
      </c>
      <c r="E293" s="52" t="s">
        <v>20</v>
      </c>
      <c r="F293" s="52">
        <v>5</v>
      </c>
      <c r="G293" s="52">
        <v>0</v>
      </c>
      <c r="H293" s="17">
        <v>1590</v>
      </c>
      <c r="I293" s="17">
        <f t="shared" si="40"/>
        <v>7950</v>
      </c>
      <c r="J293" s="36">
        <f t="shared" si="41"/>
        <v>1272</v>
      </c>
      <c r="K293" s="10">
        <f t="shared" si="42"/>
        <v>0</v>
      </c>
      <c r="L293" s="18">
        <f t="shared" si="43"/>
        <v>9222</v>
      </c>
    </row>
    <row r="294" spans="1:12" x14ac:dyDescent="0.25">
      <c r="A294" s="41" t="s">
        <v>14</v>
      </c>
      <c r="B294" s="50">
        <v>44734</v>
      </c>
      <c r="C294" s="53">
        <v>65706</v>
      </c>
      <c r="D294" s="47" t="s">
        <v>15</v>
      </c>
      <c r="E294" s="52" t="s">
        <v>19</v>
      </c>
      <c r="F294" s="52">
        <v>5</v>
      </c>
      <c r="G294" s="52">
        <v>0</v>
      </c>
      <c r="H294" s="17">
        <f>9765/F294</f>
        <v>1953</v>
      </c>
      <c r="I294" s="17">
        <f t="shared" si="40"/>
        <v>9765</v>
      </c>
      <c r="J294" s="36">
        <f t="shared" si="41"/>
        <v>1562.4</v>
      </c>
      <c r="K294" s="10">
        <f t="shared" si="42"/>
        <v>0</v>
      </c>
      <c r="L294" s="18">
        <f t="shared" si="43"/>
        <v>11327.4</v>
      </c>
    </row>
    <row r="295" spans="1:12" x14ac:dyDescent="0.25">
      <c r="A295" s="41" t="s">
        <v>14</v>
      </c>
      <c r="B295" s="50">
        <v>44734</v>
      </c>
      <c r="C295" s="53">
        <v>65689</v>
      </c>
      <c r="D295" s="47" t="s">
        <v>15</v>
      </c>
      <c r="E295" s="52" t="s">
        <v>20</v>
      </c>
      <c r="F295" s="52">
        <v>4</v>
      </c>
      <c r="G295" s="52">
        <v>0</v>
      </c>
      <c r="H295" s="17">
        <v>1555</v>
      </c>
      <c r="I295" s="17">
        <f t="shared" si="40"/>
        <v>6220</v>
      </c>
      <c r="J295" s="36">
        <f t="shared" si="41"/>
        <v>995.2</v>
      </c>
      <c r="K295" s="10">
        <f t="shared" si="42"/>
        <v>0</v>
      </c>
      <c r="L295" s="18">
        <f t="shared" si="43"/>
        <v>7215.2</v>
      </c>
    </row>
    <row r="296" spans="1:12" x14ac:dyDescent="0.25">
      <c r="A296" s="41" t="s">
        <v>14</v>
      </c>
      <c r="B296" s="50">
        <v>44734</v>
      </c>
      <c r="C296" s="53">
        <v>65686</v>
      </c>
      <c r="D296" s="47" t="s">
        <v>15</v>
      </c>
      <c r="E296" s="52" t="s">
        <v>16</v>
      </c>
      <c r="F296" s="52">
        <v>7</v>
      </c>
      <c r="G296" s="52">
        <v>7</v>
      </c>
      <c r="H296" s="17">
        <f>1555+243</f>
        <v>1798</v>
      </c>
      <c r="I296" s="17">
        <f t="shared" si="40"/>
        <v>12586</v>
      </c>
      <c r="J296" s="36">
        <f t="shared" si="41"/>
        <v>2013.76</v>
      </c>
      <c r="K296" s="10">
        <f t="shared" si="42"/>
        <v>0</v>
      </c>
      <c r="L296" s="18">
        <f t="shared" si="43"/>
        <v>14599.76</v>
      </c>
    </row>
    <row r="297" spans="1:12" x14ac:dyDescent="0.25">
      <c r="A297" s="41" t="s">
        <v>14</v>
      </c>
      <c r="B297" s="50">
        <v>44734</v>
      </c>
      <c r="C297" s="53">
        <v>65692</v>
      </c>
      <c r="D297" s="47" t="s">
        <v>15</v>
      </c>
      <c r="E297" s="52" t="s">
        <v>16</v>
      </c>
      <c r="F297" s="52">
        <v>10.5</v>
      </c>
      <c r="G297" s="52">
        <v>10.5</v>
      </c>
      <c r="H297" s="17">
        <f t="shared" ref="H297:H298" si="44">1555+243</f>
        <v>1798</v>
      </c>
      <c r="I297" s="17">
        <f t="shared" si="40"/>
        <v>18879</v>
      </c>
      <c r="J297" s="36">
        <f t="shared" si="41"/>
        <v>3020.64</v>
      </c>
      <c r="K297" s="10">
        <f t="shared" si="42"/>
        <v>0</v>
      </c>
      <c r="L297" s="18">
        <f t="shared" si="43"/>
        <v>21899.64</v>
      </c>
    </row>
    <row r="298" spans="1:12" x14ac:dyDescent="0.25">
      <c r="A298" s="41" t="s">
        <v>14</v>
      </c>
      <c r="B298" s="50">
        <v>44734</v>
      </c>
      <c r="C298" s="53">
        <v>65685</v>
      </c>
      <c r="D298" s="47" t="s">
        <v>15</v>
      </c>
      <c r="E298" s="52" t="s">
        <v>16</v>
      </c>
      <c r="F298" s="52">
        <v>10.5</v>
      </c>
      <c r="G298" s="52" t="s">
        <v>33</v>
      </c>
      <c r="H298" s="17">
        <f t="shared" si="44"/>
        <v>1798</v>
      </c>
      <c r="I298" s="17">
        <f t="shared" si="40"/>
        <v>18879</v>
      </c>
      <c r="J298" s="36">
        <f t="shared" si="41"/>
        <v>3020.64</v>
      </c>
      <c r="K298" s="10">
        <f t="shared" si="42"/>
        <v>0</v>
      </c>
      <c r="L298" s="18">
        <f t="shared" si="43"/>
        <v>21899.64</v>
      </c>
    </row>
    <row r="299" spans="1:12" x14ac:dyDescent="0.25">
      <c r="A299" s="41" t="s">
        <v>14</v>
      </c>
      <c r="B299" s="50">
        <v>44734</v>
      </c>
      <c r="C299" s="53">
        <v>65564</v>
      </c>
      <c r="D299" s="47" t="s">
        <v>15</v>
      </c>
      <c r="E299" s="52" t="s">
        <v>20</v>
      </c>
      <c r="F299" s="52">
        <v>4</v>
      </c>
      <c r="G299" s="52">
        <v>0</v>
      </c>
      <c r="H299" s="17">
        <v>1555</v>
      </c>
      <c r="I299" s="17">
        <f t="shared" si="40"/>
        <v>6220</v>
      </c>
      <c r="J299" s="36">
        <f t="shared" si="41"/>
        <v>995.2</v>
      </c>
      <c r="K299" s="10">
        <f t="shared" si="42"/>
        <v>0</v>
      </c>
      <c r="L299" s="18">
        <f t="shared" si="43"/>
        <v>7215.2</v>
      </c>
    </row>
    <row r="300" spans="1:12" x14ac:dyDescent="0.25">
      <c r="A300" s="41" t="s">
        <v>14</v>
      </c>
      <c r="B300" s="50">
        <v>44734</v>
      </c>
      <c r="C300" s="53">
        <v>65708</v>
      </c>
      <c r="D300" s="47" t="s">
        <v>15</v>
      </c>
      <c r="E300" s="52" t="s">
        <v>20</v>
      </c>
      <c r="F300" s="52">
        <v>8</v>
      </c>
      <c r="G300" s="52">
        <v>0</v>
      </c>
      <c r="H300" s="17">
        <v>1590</v>
      </c>
      <c r="I300" s="17">
        <f t="shared" si="40"/>
        <v>12720</v>
      </c>
      <c r="J300" s="36">
        <v>0</v>
      </c>
      <c r="K300" s="10">
        <f t="shared" si="42"/>
        <v>12720</v>
      </c>
      <c r="L300" s="18">
        <f t="shared" si="43"/>
        <v>0</v>
      </c>
    </row>
    <row r="301" spans="1:12" x14ac:dyDescent="0.25">
      <c r="A301" s="41" t="s">
        <v>14</v>
      </c>
      <c r="B301" s="50">
        <v>44734</v>
      </c>
      <c r="C301" s="53">
        <v>65779</v>
      </c>
      <c r="D301" s="47" t="s">
        <v>15</v>
      </c>
      <c r="E301" s="52" t="s">
        <v>28</v>
      </c>
      <c r="F301" s="52">
        <v>18</v>
      </c>
      <c r="G301" s="52">
        <v>0</v>
      </c>
      <c r="H301" s="17">
        <v>1735</v>
      </c>
      <c r="I301" s="17">
        <f t="shared" si="40"/>
        <v>31230</v>
      </c>
      <c r="J301" s="36">
        <v>0</v>
      </c>
      <c r="K301" s="10">
        <f t="shared" si="42"/>
        <v>31230</v>
      </c>
      <c r="L301" s="18">
        <f t="shared" si="43"/>
        <v>0</v>
      </c>
    </row>
    <row r="302" spans="1:12" x14ac:dyDescent="0.25">
      <c r="A302" s="41" t="s">
        <v>14</v>
      </c>
      <c r="B302" s="50">
        <v>44734</v>
      </c>
      <c r="C302" s="53">
        <v>65780</v>
      </c>
      <c r="D302" s="47" t="s">
        <v>15</v>
      </c>
      <c r="E302" s="52" t="s">
        <v>19</v>
      </c>
      <c r="F302" s="52">
        <v>14</v>
      </c>
      <c r="G302" s="52">
        <v>0</v>
      </c>
      <c r="H302" s="17">
        <v>1735</v>
      </c>
      <c r="I302" s="17">
        <f t="shared" si="40"/>
        <v>24290</v>
      </c>
      <c r="J302" s="36">
        <v>0</v>
      </c>
      <c r="K302" s="10">
        <f t="shared" si="42"/>
        <v>24290</v>
      </c>
      <c r="L302" s="18">
        <f t="shared" si="43"/>
        <v>0</v>
      </c>
    </row>
    <row r="303" spans="1:12" x14ac:dyDescent="0.25">
      <c r="A303" s="41" t="s">
        <v>24</v>
      </c>
      <c r="B303" s="50">
        <v>44734</v>
      </c>
      <c r="C303" s="53">
        <v>65703</v>
      </c>
      <c r="D303" s="47" t="s">
        <v>23</v>
      </c>
      <c r="E303" s="52" t="s">
        <v>20</v>
      </c>
      <c r="F303" s="52">
        <v>6</v>
      </c>
      <c r="G303" s="52">
        <v>0</v>
      </c>
      <c r="H303" s="17">
        <v>1590</v>
      </c>
      <c r="I303" s="17">
        <f t="shared" si="40"/>
        <v>9540</v>
      </c>
      <c r="J303" s="36">
        <f t="shared" si="41"/>
        <v>1526.4</v>
      </c>
      <c r="K303" s="10">
        <f t="shared" si="42"/>
        <v>0</v>
      </c>
      <c r="L303" s="18">
        <f t="shared" si="43"/>
        <v>11066.4</v>
      </c>
    </row>
    <row r="304" spans="1:12" x14ac:dyDescent="0.25">
      <c r="A304" s="41" t="s">
        <v>24</v>
      </c>
      <c r="B304" s="50">
        <v>44734</v>
      </c>
      <c r="C304" s="53">
        <v>65705</v>
      </c>
      <c r="D304" s="47" t="s">
        <v>15</v>
      </c>
      <c r="E304" s="52" t="s">
        <v>34</v>
      </c>
      <c r="F304" s="52">
        <v>25</v>
      </c>
      <c r="G304" s="52">
        <v>0</v>
      </c>
      <c r="H304" s="17">
        <v>1882</v>
      </c>
      <c r="I304" s="17">
        <f t="shared" si="40"/>
        <v>47050</v>
      </c>
      <c r="J304" s="36">
        <v>0</v>
      </c>
      <c r="K304" s="10">
        <f t="shared" si="42"/>
        <v>47050</v>
      </c>
      <c r="L304" s="18">
        <f t="shared" si="43"/>
        <v>0</v>
      </c>
    </row>
    <row r="305" spans="1:12" x14ac:dyDescent="0.25">
      <c r="A305" s="41" t="s">
        <v>24</v>
      </c>
      <c r="B305" s="50">
        <v>44734</v>
      </c>
      <c r="C305" s="53">
        <v>65728</v>
      </c>
      <c r="D305" s="47" t="s">
        <v>15</v>
      </c>
      <c r="E305" s="52" t="s">
        <v>20</v>
      </c>
      <c r="F305" s="52">
        <v>10</v>
      </c>
      <c r="G305" s="52">
        <v>0</v>
      </c>
      <c r="H305" s="17">
        <v>1590</v>
      </c>
      <c r="I305" s="17">
        <f t="shared" si="40"/>
        <v>15900</v>
      </c>
      <c r="J305" s="36">
        <v>0</v>
      </c>
      <c r="K305" s="10">
        <f t="shared" si="42"/>
        <v>15900</v>
      </c>
      <c r="L305" s="18">
        <f t="shared" si="43"/>
        <v>0</v>
      </c>
    </row>
    <row r="306" spans="1:12" x14ac:dyDescent="0.25">
      <c r="A306" s="41" t="s">
        <v>24</v>
      </c>
      <c r="B306" s="50">
        <v>44734</v>
      </c>
      <c r="C306" s="53">
        <v>65696</v>
      </c>
      <c r="D306" s="47" t="s">
        <v>15</v>
      </c>
      <c r="E306" s="52" t="s">
        <v>20</v>
      </c>
      <c r="F306" s="52">
        <v>7</v>
      </c>
      <c r="G306" s="52">
        <v>0</v>
      </c>
      <c r="H306" s="17">
        <v>1555</v>
      </c>
      <c r="I306" s="17">
        <f t="shared" si="40"/>
        <v>10885</v>
      </c>
      <c r="J306" s="36">
        <f t="shared" si="41"/>
        <v>1741.6000000000001</v>
      </c>
      <c r="K306" s="10">
        <f t="shared" si="42"/>
        <v>0</v>
      </c>
      <c r="L306" s="18">
        <f t="shared" si="43"/>
        <v>12626.6</v>
      </c>
    </row>
    <row r="307" spans="1:12" x14ac:dyDescent="0.25">
      <c r="A307" s="41" t="s">
        <v>24</v>
      </c>
      <c r="B307" s="50">
        <v>44734</v>
      </c>
      <c r="C307" s="53">
        <v>65132</v>
      </c>
      <c r="D307" s="47" t="s">
        <v>15</v>
      </c>
      <c r="E307" s="52" t="s">
        <v>20</v>
      </c>
      <c r="F307" s="52">
        <v>5</v>
      </c>
      <c r="G307" s="52">
        <v>0</v>
      </c>
      <c r="H307" s="17">
        <v>1555</v>
      </c>
      <c r="I307" s="17">
        <f t="shared" si="40"/>
        <v>7775</v>
      </c>
      <c r="J307" s="36">
        <f t="shared" si="41"/>
        <v>1244</v>
      </c>
      <c r="K307" s="10">
        <f t="shared" si="42"/>
        <v>0</v>
      </c>
      <c r="L307" s="18">
        <f t="shared" si="43"/>
        <v>9019</v>
      </c>
    </row>
    <row r="308" spans="1:12" x14ac:dyDescent="0.25">
      <c r="A308" s="41" t="s">
        <v>24</v>
      </c>
      <c r="B308" s="50">
        <v>44734</v>
      </c>
      <c r="C308" s="53">
        <v>65638</v>
      </c>
      <c r="D308" s="47" t="s">
        <v>15</v>
      </c>
      <c r="E308" s="52" t="s">
        <v>20</v>
      </c>
      <c r="F308" s="52">
        <v>8</v>
      </c>
      <c r="G308" s="52">
        <v>0</v>
      </c>
      <c r="H308" s="17">
        <v>1555</v>
      </c>
      <c r="I308" s="17">
        <f t="shared" si="40"/>
        <v>12440</v>
      </c>
      <c r="J308" s="36">
        <f t="shared" si="41"/>
        <v>1990.4</v>
      </c>
      <c r="K308" s="10">
        <f t="shared" si="42"/>
        <v>0</v>
      </c>
      <c r="L308" s="18">
        <f t="shared" si="43"/>
        <v>14430.4</v>
      </c>
    </row>
    <row r="309" spans="1:12" x14ac:dyDescent="0.25">
      <c r="A309" s="41" t="s">
        <v>24</v>
      </c>
      <c r="B309" s="50">
        <v>44734</v>
      </c>
      <c r="C309" s="53">
        <v>65695</v>
      </c>
      <c r="D309" s="47" t="s">
        <v>15</v>
      </c>
      <c r="E309" s="52" t="s">
        <v>16</v>
      </c>
      <c r="F309" s="52">
        <v>13</v>
      </c>
      <c r="G309" s="52">
        <v>13</v>
      </c>
      <c r="H309" s="17">
        <v>1798</v>
      </c>
      <c r="I309" s="17">
        <f t="shared" si="40"/>
        <v>23374</v>
      </c>
      <c r="J309" s="36">
        <f t="shared" si="41"/>
        <v>3739.84</v>
      </c>
      <c r="K309" s="10">
        <f t="shared" si="42"/>
        <v>0</v>
      </c>
      <c r="L309" s="18">
        <f t="shared" si="43"/>
        <v>27113.84</v>
      </c>
    </row>
    <row r="310" spans="1:12" x14ac:dyDescent="0.25">
      <c r="A310" s="41" t="s">
        <v>24</v>
      </c>
      <c r="B310" s="50">
        <v>44734</v>
      </c>
      <c r="C310" s="53">
        <v>65694</v>
      </c>
      <c r="D310" s="47" t="s">
        <v>15</v>
      </c>
      <c r="E310" s="52" t="s">
        <v>16</v>
      </c>
      <c r="F310" s="52">
        <v>4.5</v>
      </c>
      <c r="G310" s="52">
        <v>4.5</v>
      </c>
      <c r="H310" s="17">
        <v>1798</v>
      </c>
      <c r="I310" s="17">
        <f t="shared" si="40"/>
        <v>8091</v>
      </c>
      <c r="J310" s="36">
        <f t="shared" si="41"/>
        <v>1294.56</v>
      </c>
      <c r="K310" s="10">
        <f t="shared" si="42"/>
        <v>0</v>
      </c>
      <c r="L310" s="18">
        <f t="shared" si="43"/>
        <v>9385.56</v>
      </c>
    </row>
    <row r="311" spans="1:12" x14ac:dyDescent="0.25">
      <c r="A311" s="41" t="s">
        <v>25</v>
      </c>
      <c r="B311" s="50">
        <v>44734</v>
      </c>
      <c r="C311" s="53">
        <v>65699</v>
      </c>
      <c r="D311" s="47" t="s">
        <v>15</v>
      </c>
      <c r="E311" s="52" t="s">
        <v>22</v>
      </c>
      <c r="F311" s="52">
        <v>8</v>
      </c>
      <c r="G311" s="52">
        <v>0</v>
      </c>
      <c r="H311" s="17">
        <v>1533</v>
      </c>
      <c r="I311" s="17">
        <f t="shared" si="40"/>
        <v>12264</v>
      </c>
      <c r="J311" s="36">
        <f t="shared" si="41"/>
        <v>1962.24</v>
      </c>
      <c r="K311" s="10">
        <f t="shared" si="42"/>
        <v>0</v>
      </c>
      <c r="L311" s="18">
        <f t="shared" si="43"/>
        <v>14226.24</v>
      </c>
    </row>
    <row r="312" spans="1:12" x14ac:dyDescent="0.25">
      <c r="A312" s="41" t="s">
        <v>25</v>
      </c>
      <c r="B312" s="50">
        <v>44734</v>
      </c>
      <c r="C312" s="53">
        <v>65698</v>
      </c>
      <c r="D312" s="47" t="s">
        <v>15</v>
      </c>
      <c r="E312" s="52" t="s">
        <v>20</v>
      </c>
      <c r="F312" s="52">
        <v>14.5</v>
      </c>
      <c r="G312" s="52">
        <v>0</v>
      </c>
      <c r="H312" s="17">
        <v>1555</v>
      </c>
      <c r="I312" s="17">
        <f t="shared" si="40"/>
        <v>22547.5</v>
      </c>
      <c r="J312" s="36">
        <f t="shared" si="41"/>
        <v>3607.6</v>
      </c>
      <c r="K312" s="10">
        <f t="shared" si="42"/>
        <v>0</v>
      </c>
      <c r="L312" s="18">
        <f t="shared" si="43"/>
        <v>26155.1</v>
      </c>
    </row>
    <row r="313" spans="1:12" x14ac:dyDescent="0.25">
      <c r="A313" s="41" t="s">
        <v>14</v>
      </c>
      <c r="B313" s="13">
        <v>44735</v>
      </c>
      <c r="C313" s="53">
        <v>65830</v>
      </c>
      <c r="D313" s="47" t="s">
        <v>15</v>
      </c>
      <c r="E313" s="52" t="s">
        <v>28</v>
      </c>
      <c r="F313" s="52">
        <v>20.5</v>
      </c>
      <c r="G313" s="52">
        <v>20.5</v>
      </c>
      <c r="H313" s="17">
        <f>1735+264</f>
        <v>1999</v>
      </c>
      <c r="I313" s="17">
        <f t="shared" si="40"/>
        <v>40979.5</v>
      </c>
      <c r="J313" s="36">
        <f t="shared" si="41"/>
        <v>6556.72</v>
      </c>
      <c r="K313" s="10">
        <f t="shared" si="42"/>
        <v>0</v>
      </c>
      <c r="L313" s="18">
        <f t="shared" si="43"/>
        <v>47536.22</v>
      </c>
    </row>
    <row r="314" spans="1:12" x14ac:dyDescent="0.25">
      <c r="A314" s="41" t="s">
        <v>14</v>
      </c>
      <c r="B314" s="13">
        <v>44735</v>
      </c>
      <c r="C314" s="53">
        <v>65748</v>
      </c>
      <c r="D314" s="47" t="s">
        <v>23</v>
      </c>
      <c r="E314" s="52" t="s">
        <v>19</v>
      </c>
      <c r="F314" s="52">
        <v>28</v>
      </c>
      <c r="G314" s="52">
        <v>0</v>
      </c>
      <c r="H314" s="17">
        <v>1735</v>
      </c>
      <c r="I314" s="17">
        <f t="shared" si="40"/>
        <v>48580</v>
      </c>
      <c r="J314" s="36">
        <f t="shared" si="41"/>
        <v>7772.8</v>
      </c>
      <c r="K314" s="10">
        <f t="shared" si="42"/>
        <v>0</v>
      </c>
      <c r="L314" s="18">
        <f t="shared" si="43"/>
        <v>56352.800000000003</v>
      </c>
    </row>
    <row r="315" spans="1:12" x14ac:dyDescent="0.25">
      <c r="A315" s="41" t="s">
        <v>14</v>
      </c>
      <c r="B315" s="13">
        <v>44735</v>
      </c>
      <c r="C315" s="53">
        <v>65769</v>
      </c>
      <c r="D315" s="47" t="s">
        <v>23</v>
      </c>
      <c r="E315" s="52" t="s">
        <v>20</v>
      </c>
      <c r="F315" s="52">
        <v>12</v>
      </c>
      <c r="G315" s="52">
        <v>0</v>
      </c>
      <c r="H315" s="17">
        <v>2590</v>
      </c>
      <c r="I315" s="17">
        <f t="shared" si="40"/>
        <v>31080</v>
      </c>
      <c r="J315" s="36">
        <f t="shared" si="41"/>
        <v>4972.8</v>
      </c>
      <c r="K315" s="10">
        <f t="shared" si="42"/>
        <v>0</v>
      </c>
      <c r="L315" s="18">
        <f t="shared" si="43"/>
        <v>36052.800000000003</v>
      </c>
    </row>
    <row r="316" spans="1:12" x14ac:dyDescent="0.25">
      <c r="A316" s="41" t="s">
        <v>14</v>
      </c>
      <c r="B316" s="13">
        <v>44735</v>
      </c>
      <c r="C316" s="53">
        <v>65707</v>
      </c>
      <c r="D316" s="47" t="s">
        <v>15</v>
      </c>
      <c r="E316" s="52" t="s">
        <v>22</v>
      </c>
      <c r="F316" s="52">
        <v>4</v>
      </c>
      <c r="G316" s="52">
        <v>0</v>
      </c>
      <c r="H316" s="17">
        <f>1533+293</f>
        <v>1826</v>
      </c>
      <c r="I316" s="17">
        <f t="shared" si="40"/>
        <v>7304</v>
      </c>
      <c r="J316" s="36">
        <f t="shared" si="41"/>
        <v>1168.6400000000001</v>
      </c>
      <c r="K316" s="10">
        <f t="shared" si="42"/>
        <v>0</v>
      </c>
      <c r="L316" s="18">
        <f t="shared" si="43"/>
        <v>8472.64</v>
      </c>
    </row>
    <row r="317" spans="1:12" x14ac:dyDescent="0.25">
      <c r="A317" s="41" t="s">
        <v>14</v>
      </c>
      <c r="B317" s="13">
        <v>44735</v>
      </c>
      <c r="C317" s="53">
        <v>65857</v>
      </c>
      <c r="D317" s="47" t="s">
        <v>15</v>
      </c>
      <c r="E317" s="52" t="s">
        <v>20</v>
      </c>
      <c r="F317" s="52">
        <v>8.5</v>
      </c>
      <c r="G317" s="52">
        <v>0</v>
      </c>
      <c r="H317" s="17">
        <v>1690</v>
      </c>
      <c r="I317" s="17">
        <f t="shared" si="40"/>
        <v>14365</v>
      </c>
      <c r="J317" s="36">
        <f t="shared" si="41"/>
        <v>2298.4</v>
      </c>
      <c r="K317" s="10">
        <f t="shared" si="42"/>
        <v>0</v>
      </c>
      <c r="L317" s="18">
        <f t="shared" si="43"/>
        <v>16663.400000000001</v>
      </c>
    </row>
    <row r="318" spans="1:12" x14ac:dyDescent="0.25">
      <c r="A318" s="41" t="s">
        <v>14</v>
      </c>
      <c r="B318" s="13">
        <v>44735</v>
      </c>
      <c r="C318" s="53">
        <v>65860</v>
      </c>
      <c r="D318" s="47" t="s">
        <v>15</v>
      </c>
      <c r="E318" s="52" t="s">
        <v>22</v>
      </c>
      <c r="F318" s="52">
        <v>3</v>
      </c>
      <c r="G318" s="52">
        <v>0</v>
      </c>
      <c r="H318" s="17">
        <v>1533</v>
      </c>
      <c r="I318" s="17">
        <f t="shared" si="40"/>
        <v>4599</v>
      </c>
      <c r="J318" s="36">
        <f t="shared" si="41"/>
        <v>735.84</v>
      </c>
      <c r="K318" s="10">
        <f t="shared" si="42"/>
        <v>0</v>
      </c>
      <c r="L318" s="18">
        <f t="shared" si="43"/>
        <v>5334.84</v>
      </c>
    </row>
    <row r="319" spans="1:12" x14ac:dyDescent="0.25">
      <c r="A319" s="41" t="s">
        <v>14</v>
      </c>
      <c r="B319" s="13">
        <v>44735</v>
      </c>
      <c r="C319" s="53">
        <v>65861</v>
      </c>
      <c r="D319" s="47" t="s">
        <v>15</v>
      </c>
      <c r="E319" s="52" t="s">
        <v>22</v>
      </c>
      <c r="F319" s="52">
        <v>4.5</v>
      </c>
      <c r="G319" s="52">
        <v>0</v>
      </c>
      <c r="H319" s="17">
        <v>1533</v>
      </c>
      <c r="I319" s="17">
        <f t="shared" si="40"/>
        <v>6898.5</v>
      </c>
      <c r="J319" s="36">
        <v>0</v>
      </c>
      <c r="K319" s="10">
        <f t="shared" si="42"/>
        <v>6898.5</v>
      </c>
      <c r="L319" s="18">
        <f t="shared" si="43"/>
        <v>0</v>
      </c>
    </row>
    <row r="320" spans="1:12" x14ac:dyDescent="0.25">
      <c r="A320" s="41" t="s">
        <v>14</v>
      </c>
      <c r="B320" s="13">
        <v>44735</v>
      </c>
      <c r="C320" s="53">
        <v>65862</v>
      </c>
      <c r="D320" s="47" t="s">
        <v>15</v>
      </c>
      <c r="E320" s="52" t="s">
        <v>20</v>
      </c>
      <c r="F320" s="52">
        <v>17</v>
      </c>
      <c r="G320" s="52">
        <v>0</v>
      </c>
      <c r="H320" s="17">
        <v>1590</v>
      </c>
      <c r="I320" s="17">
        <f t="shared" si="40"/>
        <v>27030</v>
      </c>
      <c r="J320" s="36">
        <v>0</v>
      </c>
      <c r="K320" s="10">
        <f t="shared" si="42"/>
        <v>27030</v>
      </c>
      <c r="L320" s="18">
        <f t="shared" si="43"/>
        <v>0</v>
      </c>
    </row>
    <row r="321" spans="1:12" x14ac:dyDescent="0.25">
      <c r="A321" s="41" t="s">
        <v>24</v>
      </c>
      <c r="B321" s="13">
        <v>44735</v>
      </c>
      <c r="C321" s="53">
        <v>65697</v>
      </c>
      <c r="D321" s="47" t="s">
        <v>15</v>
      </c>
      <c r="E321" s="52" t="s">
        <v>16</v>
      </c>
      <c r="F321" s="52">
        <v>4</v>
      </c>
      <c r="G321" s="52">
        <v>4</v>
      </c>
      <c r="H321" s="17">
        <v>1798</v>
      </c>
      <c r="I321" s="17">
        <f t="shared" si="40"/>
        <v>7192</v>
      </c>
      <c r="J321" s="36">
        <f t="shared" ref="J321:J329" si="45">+I321*0.16</f>
        <v>1150.72</v>
      </c>
      <c r="K321" s="10">
        <f t="shared" si="42"/>
        <v>0</v>
      </c>
      <c r="L321" s="18">
        <f t="shared" si="43"/>
        <v>8342.7199999999993</v>
      </c>
    </row>
    <row r="322" spans="1:12" x14ac:dyDescent="0.25">
      <c r="A322" s="41" t="s">
        <v>24</v>
      </c>
      <c r="B322" s="13">
        <v>44735</v>
      </c>
      <c r="C322" s="53">
        <v>65773</v>
      </c>
      <c r="D322" s="47" t="s">
        <v>15</v>
      </c>
      <c r="E322" s="52" t="s">
        <v>16</v>
      </c>
      <c r="F322" s="52">
        <v>3</v>
      </c>
      <c r="G322" s="52">
        <v>3</v>
      </c>
      <c r="H322" s="17">
        <v>1798</v>
      </c>
      <c r="I322" s="17">
        <f t="shared" si="40"/>
        <v>5394</v>
      </c>
      <c r="J322" s="36">
        <f t="shared" si="45"/>
        <v>863.04</v>
      </c>
      <c r="K322" s="10">
        <f t="shared" si="42"/>
        <v>0</v>
      </c>
      <c r="L322" s="18">
        <f t="shared" si="43"/>
        <v>6257.04</v>
      </c>
    </row>
    <row r="323" spans="1:12" x14ac:dyDescent="0.25">
      <c r="A323" s="41" t="s">
        <v>24</v>
      </c>
      <c r="B323" s="13">
        <v>44735</v>
      </c>
      <c r="C323" s="53">
        <v>65772</v>
      </c>
      <c r="D323" s="47" t="s">
        <v>15</v>
      </c>
      <c r="E323" s="52" t="s">
        <v>16</v>
      </c>
      <c r="F323" s="52">
        <v>10</v>
      </c>
      <c r="G323" s="52">
        <v>10</v>
      </c>
      <c r="H323" s="17">
        <v>1798</v>
      </c>
      <c r="I323" s="17">
        <f t="shared" si="40"/>
        <v>17980</v>
      </c>
      <c r="J323" s="36">
        <f t="shared" si="45"/>
        <v>2876.8</v>
      </c>
      <c r="K323" s="10">
        <f t="shared" si="42"/>
        <v>0</v>
      </c>
      <c r="L323" s="18">
        <f t="shared" si="43"/>
        <v>20856.8</v>
      </c>
    </row>
    <row r="324" spans="1:12" x14ac:dyDescent="0.25">
      <c r="A324" s="41" t="s">
        <v>25</v>
      </c>
      <c r="B324" s="13">
        <v>44735</v>
      </c>
      <c r="C324" s="53">
        <v>65775</v>
      </c>
      <c r="D324" s="47" t="s">
        <v>15</v>
      </c>
      <c r="E324" s="52" t="s">
        <v>20</v>
      </c>
      <c r="F324" s="52">
        <v>7</v>
      </c>
      <c r="G324" s="52">
        <v>0</v>
      </c>
      <c r="H324" s="17">
        <v>1555</v>
      </c>
      <c r="I324" s="17">
        <f t="shared" si="40"/>
        <v>10885</v>
      </c>
      <c r="J324" s="36">
        <f t="shared" si="45"/>
        <v>1741.6000000000001</v>
      </c>
      <c r="K324" s="10">
        <f t="shared" si="42"/>
        <v>0</v>
      </c>
      <c r="L324" s="18">
        <f t="shared" si="43"/>
        <v>12626.6</v>
      </c>
    </row>
    <row r="325" spans="1:12" x14ac:dyDescent="0.25">
      <c r="A325" s="41" t="s">
        <v>25</v>
      </c>
      <c r="B325" s="13">
        <v>44735</v>
      </c>
      <c r="C325" s="53">
        <v>65778</v>
      </c>
      <c r="D325" s="47" t="s">
        <v>15</v>
      </c>
      <c r="E325" s="52" t="s">
        <v>20</v>
      </c>
      <c r="F325" s="52">
        <v>8</v>
      </c>
      <c r="G325" s="52">
        <v>0</v>
      </c>
      <c r="H325" s="17">
        <v>1555</v>
      </c>
      <c r="I325" s="17">
        <f t="shared" si="40"/>
        <v>12440</v>
      </c>
      <c r="J325" s="36">
        <f t="shared" si="45"/>
        <v>1990.4</v>
      </c>
      <c r="K325" s="10">
        <f t="shared" si="42"/>
        <v>0</v>
      </c>
      <c r="L325" s="18">
        <f t="shared" si="43"/>
        <v>14430.4</v>
      </c>
    </row>
    <row r="326" spans="1:12" x14ac:dyDescent="0.25">
      <c r="A326" s="41" t="s">
        <v>25</v>
      </c>
      <c r="B326" s="13">
        <v>44735</v>
      </c>
      <c r="C326" s="53">
        <v>65498</v>
      </c>
      <c r="D326" s="47" t="s">
        <v>15</v>
      </c>
      <c r="E326" s="52" t="s">
        <v>16</v>
      </c>
      <c r="F326" s="52">
        <v>13</v>
      </c>
      <c r="G326" s="52">
        <v>13</v>
      </c>
      <c r="H326" s="17">
        <v>1798</v>
      </c>
      <c r="I326" s="17">
        <f t="shared" si="40"/>
        <v>23374</v>
      </c>
      <c r="J326" s="36">
        <f t="shared" si="45"/>
        <v>3739.84</v>
      </c>
      <c r="K326" s="10">
        <f t="shared" si="42"/>
        <v>0</v>
      </c>
      <c r="L326" s="18">
        <f t="shared" si="43"/>
        <v>27113.84</v>
      </c>
    </row>
    <row r="327" spans="1:12" x14ac:dyDescent="0.25">
      <c r="A327" s="41" t="s">
        <v>25</v>
      </c>
      <c r="B327" s="13">
        <v>44735</v>
      </c>
      <c r="C327" s="53">
        <v>65704</v>
      </c>
      <c r="D327" s="47" t="s">
        <v>15</v>
      </c>
      <c r="E327" s="52" t="s">
        <v>19</v>
      </c>
      <c r="F327" s="52">
        <v>9</v>
      </c>
      <c r="G327" s="52">
        <v>0</v>
      </c>
      <c r="H327" s="17">
        <v>2141.84</v>
      </c>
      <c r="I327" s="17">
        <f t="shared" si="40"/>
        <v>19276.560000000001</v>
      </c>
      <c r="J327" s="36">
        <f t="shared" si="45"/>
        <v>3084.2496000000001</v>
      </c>
      <c r="K327" s="10">
        <f t="shared" si="42"/>
        <v>0</v>
      </c>
      <c r="L327" s="18">
        <f t="shared" si="43"/>
        <v>22360.809600000001</v>
      </c>
    </row>
    <row r="328" spans="1:12" x14ac:dyDescent="0.25">
      <c r="A328" s="41" t="s">
        <v>25</v>
      </c>
      <c r="B328" s="13">
        <v>44735</v>
      </c>
      <c r="C328" s="53">
        <v>65781</v>
      </c>
      <c r="D328" s="47" t="s">
        <v>15</v>
      </c>
      <c r="E328" s="52" t="s">
        <v>20</v>
      </c>
      <c r="F328" s="52">
        <v>6</v>
      </c>
      <c r="G328" s="52">
        <v>0</v>
      </c>
      <c r="H328" s="17">
        <v>1590</v>
      </c>
      <c r="I328" s="17">
        <f t="shared" si="40"/>
        <v>9540</v>
      </c>
      <c r="J328" s="36">
        <v>0</v>
      </c>
      <c r="K328" s="10">
        <f t="shared" si="42"/>
        <v>9540</v>
      </c>
      <c r="L328" s="18">
        <f t="shared" si="43"/>
        <v>0</v>
      </c>
    </row>
    <row r="329" spans="1:12" x14ac:dyDescent="0.25">
      <c r="A329" s="41" t="s">
        <v>25</v>
      </c>
      <c r="B329" s="13">
        <v>44735</v>
      </c>
      <c r="C329" s="53">
        <v>65768</v>
      </c>
      <c r="D329" s="47" t="s">
        <v>23</v>
      </c>
      <c r="E329" s="52" t="s">
        <v>20</v>
      </c>
      <c r="F329" s="52">
        <v>6</v>
      </c>
      <c r="G329" s="52">
        <v>0</v>
      </c>
      <c r="H329" s="17">
        <v>1590</v>
      </c>
      <c r="I329" s="17">
        <f t="shared" si="40"/>
        <v>9540</v>
      </c>
      <c r="J329" s="36">
        <f t="shared" si="45"/>
        <v>1526.4</v>
      </c>
      <c r="K329" s="10">
        <f t="shared" si="42"/>
        <v>0</v>
      </c>
      <c r="L329" s="18">
        <f t="shared" si="43"/>
        <v>11066.4</v>
      </c>
    </row>
    <row r="330" spans="1:12" x14ac:dyDescent="0.25">
      <c r="A330" s="41" t="s">
        <v>24</v>
      </c>
      <c r="B330" s="13">
        <v>44736</v>
      </c>
      <c r="C330" s="53">
        <v>65926</v>
      </c>
      <c r="D330" s="47" t="s">
        <v>15</v>
      </c>
      <c r="E330" s="52" t="s">
        <v>20</v>
      </c>
      <c r="F330" s="52">
        <v>5.5</v>
      </c>
      <c r="G330" s="52">
        <v>0</v>
      </c>
      <c r="H330" s="17">
        <v>1590</v>
      </c>
      <c r="I330" s="17">
        <f t="shared" si="40"/>
        <v>8745</v>
      </c>
      <c r="J330" s="36">
        <v>0</v>
      </c>
      <c r="K330" s="10">
        <f t="shared" si="42"/>
        <v>8745</v>
      </c>
      <c r="L330" s="18">
        <f t="shared" si="43"/>
        <v>0</v>
      </c>
    </row>
    <row r="331" spans="1:12" x14ac:dyDescent="0.25">
      <c r="A331" s="41" t="s">
        <v>24</v>
      </c>
      <c r="B331" s="13">
        <v>44736</v>
      </c>
      <c r="C331" s="53">
        <v>65859</v>
      </c>
      <c r="D331" s="47" t="s">
        <v>15</v>
      </c>
      <c r="E331" s="52" t="s">
        <v>22</v>
      </c>
      <c r="F331" s="52">
        <v>6</v>
      </c>
      <c r="G331" s="52">
        <v>0</v>
      </c>
      <c r="H331" s="17">
        <f>10598.4/6</f>
        <v>1766.3999999999999</v>
      </c>
      <c r="I331" s="17">
        <f t="shared" si="40"/>
        <v>10598.4</v>
      </c>
      <c r="J331" s="36">
        <f t="shared" si="41"/>
        <v>1695.7439999999999</v>
      </c>
      <c r="K331" s="10">
        <f t="shared" si="42"/>
        <v>0</v>
      </c>
      <c r="L331" s="18">
        <f t="shared" si="43"/>
        <v>12294.144</v>
      </c>
    </row>
    <row r="332" spans="1:12" x14ac:dyDescent="0.25">
      <c r="A332" s="41" t="s">
        <v>24</v>
      </c>
      <c r="B332" s="13">
        <v>44736</v>
      </c>
      <c r="C332" s="53">
        <v>65848</v>
      </c>
      <c r="D332" s="47" t="s">
        <v>15</v>
      </c>
      <c r="E332" s="52" t="s">
        <v>16</v>
      </c>
      <c r="F332" s="52">
        <v>8</v>
      </c>
      <c r="G332" s="52">
        <v>8</v>
      </c>
      <c r="H332" s="17">
        <v>1798</v>
      </c>
      <c r="I332" s="17">
        <f t="shared" si="40"/>
        <v>14384</v>
      </c>
      <c r="J332" s="36">
        <f t="shared" si="41"/>
        <v>2301.44</v>
      </c>
      <c r="K332" s="10">
        <f t="shared" si="42"/>
        <v>0</v>
      </c>
      <c r="L332" s="18">
        <f t="shared" si="43"/>
        <v>16685.439999999999</v>
      </c>
    </row>
    <row r="333" spans="1:12" x14ac:dyDescent="0.25">
      <c r="A333" s="41" t="s">
        <v>24</v>
      </c>
      <c r="B333" s="13">
        <v>44736</v>
      </c>
      <c r="C333" s="53">
        <v>65849</v>
      </c>
      <c r="D333" s="47" t="s">
        <v>15</v>
      </c>
      <c r="E333" s="52" t="s">
        <v>20</v>
      </c>
      <c r="F333" s="52">
        <v>8</v>
      </c>
      <c r="G333" s="52">
        <v>0</v>
      </c>
      <c r="H333" s="17">
        <v>1555</v>
      </c>
      <c r="I333" s="17">
        <f t="shared" si="40"/>
        <v>12440</v>
      </c>
      <c r="J333" s="36">
        <f t="shared" si="41"/>
        <v>1990.4</v>
      </c>
      <c r="K333" s="10">
        <f t="shared" si="42"/>
        <v>0</v>
      </c>
      <c r="L333" s="18">
        <f t="shared" si="43"/>
        <v>14430.4</v>
      </c>
    </row>
    <row r="334" spans="1:12" x14ac:dyDescent="0.25">
      <c r="A334" s="41" t="s">
        <v>24</v>
      </c>
      <c r="B334" s="13">
        <v>44736</v>
      </c>
      <c r="C334" s="53">
        <v>65776</v>
      </c>
      <c r="D334" s="47" t="s">
        <v>15</v>
      </c>
      <c r="E334" s="52" t="s">
        <v>17</v>
      </c>
      <c r="F334" s="52">
        <v>4</v>
      </c>
      <c r="G334" s="52">
        <v>0</v>
      </c>
      <c r="H334" s="17">
        <v>1366</v>
      </c>
      <c r="I334" s="17">
        <f t="shared" si="40"/>
        <v>5464</v>
      </c>
      <c r="J334" s="36">
        <f t="shared" si="41"/>
        <v>874.24</v>
      </c>
      <c r="K334" s="10">
        <f t="shared" si="42"/>
        <v>0</v>
      </c>
      <c r="L334" s="18">
        <f t="shared" si="43"/>
        <v>6338.24</v>
      </c>
    </row>
    <row r="335" spans="1:12" x14ac:dyDescent="0.25">
      <c r="A335" s="41" t="s">
        <v>25</v>
      </c>
      <c r="B335" s="13">
        <v>44736</v>
      </c>
      <c r="C335" s="53">
        <v>65856</v>
      </c>
      <c r="D335" s="47" t="s">
        <v>15</v>
      </c>
      <c r="E335" s="52" t="s">
        <v>17</v>
      </c>
      <c r="F335" s="52">
        <v>6</v>
      </c>
      <c r="G335" s="52">
        <v>0</v>
      </c>
      <c r="H335" s="17">
        <v>1366</v>
      </c>
      <c r="I335" s="17">
        <f t="shared" si="40"/>
        <v>8196</v>
      </c>
      <c r="J335" s="36">
        <f t="shared" si="41"/>
        <v>1311.3600000000001</v>
      </c>
      <c r="K335" s="10">
        <f t="shared" si="42"/>
        <v>0</v>
      </c>
      <c r="L335" s="18">
        <f t="shared" si="43"/>
        <v>9507.36</v>
      </c>
    </row>
    <row r="336" spans="1:12" x14ac:dyDescent="0.25">
      <c r="A336" s="41" t="s">
        <v>25</v>
      </c>
      <c r="B336" s="13">
        <v>44736</v>
      </c>
      <c r="C336" s="53">
        <v>65854</v>
      </c>
      <c r="D336" s="47" t="s">
        <v>15</v>
      </c>
      <c r="E336" s="52" t="s">
        <v>20</v>
      </c>
      <c r="F336" s="52">
        <v>36</v>
      </c>
      <c r="G336" s="52">
        <v>0</v>
      </c>
      <c r="H336" s="17">
        <v>1555</v>
      </c>
      <c r="I336" s="17">
        <f t="shared" si="40"/>
        <v>55980</v>
      </c>
      <c r="J336" s="36">
        <f t="shared" si="41"/>
        <v>8956.8000000000011</v>
      </c>
      <c r="K336" s="10">
        <f t="shared" si="42"/>
        <v>0</v>
      </c>
      <c r="L336" s="18">
        <f t="shared" si="43"/>
        <v>64936.800000000003</v>
      </c>
    </row>
    <row r="337" spans="1:12" x14ac:dyDescent="0.25">
      <c r="A337" s="41" t="s">
        <v>25</v>
      </c>
      <c r="B337" s="13">
        <v>44736</v>
      </c>
      <c r="C337" s="53">
        <v>65489</v>
      </c>
      <c r="D337" s="47" t="s">
        <v>15</v>
      </c>
      <c r="E337" s="52" t="s">
        <v>22</v>
      </c>
      <c r="F337" s="52">
        <v>4</v>
      </c>
      <c r="G337" s="52">
        <v>0</v>
      </c>
      <c r="H337" s="17">
        <v>1533</v>
      </c>
      <c r="I337" s="17">
        <f t="shared" si="40"/>
        <v>6132</v>
      </c>
      <c r="J337" s="36">
        <f t="shared" si="41"/>
        <v>981.12</v>
      </c>
      <c r="K337" s="10">
        <f t="shared" si="42"/>
        <v>0</v>
      </c>
      <c r="L337" s="18">
        <f t="shared" si="43"/>
        <v>7113.12</v>
      </c>
    </row>
    <row r="338" spans="1:12" x14ac:dyDescent="0.25">
      <c r="A338" s="41" t="s">
        <v>25</v>
      </c>
      <c r="B338" s="13">
        <v>44736</v>
      </c>
      <c r="C338" s="53">
        <v>65855</v>
      </c>
      <c r="D338" s="47" t="s">
        <v>15</v>
      </c>
      <c r="E338" s="52" t="s">
        <v>17</v>
      </c>
      <c r="F338" s="52">
        <v>6</v>
      </c>
      <c r="G338" s="52">
        <v>0</v>
      </c>
      <c r="H338" s="17">
        <v>1366</v>
      </c>
      <c r="I338" s="17">
        <f t="shared" si="40"/>
        <v>8196</v>
      </c>
      <c r="J338" s="36">
        <f t="shared" si="41"/>
        <v>1311.3600000000001</v>
      </c>
      <c r="K338" s="10">
        <f t="shared" si="42"/>
        <v>0</v>
      </c>
      <c r="L338" s="18">
        <f t="shared" si="43"/>
        <v>9507.36</v>
      </c>
    </row>
    <row r="339" spans="1:12" x14ac:dyDescent="0.25">
      <c r="A339" s="41" t="s">
        <v>25</v>
      </c>
      <c r="B339" s="13">
        <v>44736</v>
      </c>
      <c r="C339" s="53">
        <v>65777</v>
      </c>
      <c r="D339" s="47" t="s">
        <v>15</v>
      </c>
      <c r="E339" s="52" t="s">
        <v>20</v>
      </c>
      <c r="F339" s="52">
        <v>8</v>
      </c>
      <c r="G339" s="52">
        <v>8</v>
      </c>
      <c r="H339" s="17">
        <v>1798</v>
      </c>
      <c r="I339" s="17">
        <f t="shared" si="40"/>
        <v>14384</v>
      </c>
      <c r="J339" s="36">
        <f t="shared" si="41"/>
        <v>2301.44</v>
      </c>
      <c r="K339" s="10">
        <f t="shared" si="42"/>
        <v>0</v>
      </c>
      <c r="L339" s="18">
        <f t="shared" si="43"/>
        <v>16685.439999999999</v>
      </c>
    </row>
    <row r="340" spans="1:12" x14ac:dyDescent="0.25">
      <c r="A340" s="41" t="s">
        <v>25</v>
      </c>
      <c r="B340" s="13">
        <v>44736</v>
      </c>
      <c r="C340" s="53">
        <v>65858</v>
      </c>
      <c r="D340" s="47" t="s">
        <v>15</v>
      </c>
      <c r="E340" s="52" t="s">
        <v>19</v>
      </c>
      <c r="F340" s="52">
        <v>14</v>
      </c>
      <c r="G340" s="52">
        <v>0</v>
      </c>
      <c r="H340" s="17">
        <f>27647.76/14</f>
        <v>1974.84</v>
      </c>
      <c r="I340" s="17">
        <f t="shared" si="40"/>
        <v>27647.759999999998</v>
      </c>
      <c r="J340" s="36">
        <f t="shared" si="41"/>
        <v>4423.6415999999999</v>
      </c>
      <c r="K340" s="10">
        <f t="shared" si="42"/>
        <v>0</v>
      </c>
      <c r="L340" s="18">
        <f t="shared" si="43"/>
        <v>32071.401599999997</v>
      </c>
    </row>
    <row r="341" spans="1:12" x14ac:dyDescent="0.25">
      <c r="A341" s="41" t="s">
        <v>14</v>
      </c>
      <c r="B341" s="13">
        <v>44737</v>
      </c>
      <c r="C341" s="53">
        <v>65940</v>
      </c>
      <c r="D341" s="47" t="s">
        <v>15</v>
      </c>
      <c r="E341" s="52" t="s">
        <v>20</v>
      </c>
      <c r="F341" s="52">
        <v>7</v>
      </c>
      <c r="G341" s="52">
        <v>10</v>
      </c>
      <c r="H341" s="17">
        <f>14420.98/F341</f>
        <v>2060.14</v>
      </c>
      <c r="I341" s="17">
        <f t="shared" si="40"/>
        <v>14420.98</v>
      </c>
      <c r="J341" s="36">
        <v>0</v>
      </c>
      <c r="K341" s="10">
        <f t="shared" si="42"/>
        <v>14420.98</v>
      </c>
      <c r="L341" s="18">
        <f t="shared" si="43"/>
        <v>0</v>
      </c>
    </row>
    <row r="342" spans="1:12" x14ac:dyDescent="0.25">
      <c r="A342" s="41" t="s">
        <v>14</v>
      </c>
      <c r="B342" s="13">
        <v>44737</v>
      </c>
      <c r="C342" s="53">
        <v>65952</v>
      </c>
      <c r="D342" s="47" t="s">
        <v>15</v>
      </c>
      <c r="E342" s="52" t="s">
        <v>20</v>
      </c>
      <c r="F342" s="52">
        <v>14</v>
      </c>
      <c r="G342" s="52">
        <v>0</v>
      </c>
      <c r="H342" s="17">
        <v>1590</v>
      </c>
      <c r="I342" s="17">
        <f t="shared" si="40"/>
        <v>22260</v>
      </c>
      <c r="J342" s="36">
        <v>0</v>
      </c>
      <c r="K342" s="10">
        <f t="shared" si="42"/>
        <v>22260</v>
      </c>
      <c r="L342" s="18">
        <f t="shared" si="43"/>
        <v>0</v>
      </c>
    </row>
    <row r="343" spans="1:12" x14ac:dyDescent="0.25">
      <c r="A343" s="41" t="s">
        <v>14</v>
      </c>
      <c r="B343" s="13">
        <v>44737</v>
      </c>
      <c r="C343" s="53">
        <v>65953</v>
      </c>
      <c r="D343" s="47" t="s">
        <v>15</v>
      </c>
      <c r="E343" s="52" t="s">
        <v>19</v>
      </c>
      <c r="F343" s="52">
        <v>7</v>
      </c>
      <c r="G343" s="52">
        <v>0</v>
      </c>
      <c r="H343" s="17">
        <v>1735</v>
      </c>
      <c r="I343" s="17">
        <f t="shared" si="40"/>
        <v>12145</v>
      </c>
      <c r="J343" s="36">
        <v>0</v>
      </c>
      <c r="K343" s="10">
        <f t="shared" si="42"/>
        <v>12145</v>
      </c>
      <c r="L343" s="18">
        <f t="shared" si="43"/>
        <v>0</v>
      </c>
    </row>
    <row r="344" spans="1:12" x14ac:dyDescent="0.25">
      <c r="A344" s="41" t="s">
        <v>14</v>
      </c>
      <c r="B344" s="13">
        <v>44737</v>
      </c>
      <c r="C344" s="53">
        <v>65954</v>
      </c>
      <c r="D344" s="47" t="s">
        <v>15</v>
      </c>
      <c r="E344" s="52" t="s">
        <v>19</v>
      </c>
      <c r="F344" s="52">
        <v>4.5</v>
      </c>
      <c r="G344" s="52">
        <v>0</v>
      </c>
      <c r="H344" s="17">
        <v>1735</v>
      </c>
      <c r="I344" s="17">
        <f t="shared" si="40"/>
        <v>7807.5</v>
      </c>
      <c r="J344" s="36">
        <v>0</v>
      </c>
      <c r="K344" s="10">
        <f t="shared" si="42"/>
        <v>7807.5</v>
      </c>
      <c r="L344" s="18">
        <f t="shared" si="43"/>
        <v>0</v>
      </c>
    </row>
    <row r="345" spans="1:12" x14ac:dyDescent="0.25">
      <c r="A345" s="41" t="s">
        <v>24</v>
      </c>
      <c r="B345" s="13">
        <v>44737</v>
      </c>
      <c r="C345" s="53">
        <v>65945</v>
      </c>
      <c r="D345" s="47" t="s">
        <v>15</v>
      </c>
      <c r="E345" s="52" t="s">
        <v>19</v>
      </c>
      <c r="F345" s="52">
        <v>3.5</v>
      </c>
      <c r="G345" s="52">
        <v>0</v>
      </c>
      <c r="H345" s="17">
        <f>7101.94/3.5</f>
        <v>2029.1257142857141</v>
      </c>
      <c r="I345" s="17">
        <f t="shared" si="40"/>
        <v>7101.94</v>
      </c>
      <c r="J345" s="36">
        <f t="shared" si="41"/>
        <v>1136.3104000000001</v>
      </c>
      <c r="K345" s="10">
        <f t="shared" si="42"/>
        <v>0</v>
      </c>
      <c r="L345" s="18">
        <f t="shared" si="43"/>
        <v>8238.250399999999</v>
      </c>
    </row>
    <row r="346" spans="1:12" x14ac:dyDescent="0.25">
      <c r="A346" s="41" t="s">
        <v>24</v>
      </c>
      <c r="B346" s="13">
        <v>44737</v>
      </c>
      <c r="C346" s="53">
        <v>65950</v>
      </c>
      <c r="D346" s="47" t="s">
        <v>15</v>
      </c>
      <c r="E346" s="52" t="s">
        <v>20</v>
      </c>
      <c r="F346" s="52">
        <v>4</v>
      </c>
      <c r="G346" s="52">
        <v>0</v>
      </c>
      <c r="H346" s="17">
        <v>1590</v>
      </c>
      <c r="I346" s="17">
        <f t="shared" si="40"/>
        <v>6360</v>
      </c>
      <c r="J346" s="36">
        <v>0</v>
      </c>
      <c r="K346" s="10">
        <f t="shared" si="42"/>
        <v>6360</v>
      </c>
      <c r="L346" s="18">
        <f t="shared" si="43"/>
        <v>0</v>
      </c>
    </row>
    <row r="347" spans="1:12" x14ac:dyDescent="0.25">
      <c r="A347" s="41" t="s">
        <v>14</v>
      </c>
      <c r="B347" s="13">
        <v>44739</v>
      </c>
      <c r="C347" s="53">
        <v>65700</v>
      </c>
      <c r="D347" s="47" t="s">
        <v>23</v>
      </c>
      <c r="E347" s="52" t="s">
        <v>34</v>
      </c>
      <c r="F347" s="52">
        <v>31.5</v>
      </c>
      <c r="G347" s="52">
        <v>31.5</v>
      </c>
      <c r="H347" s="17">
        <f>79443/F347</f>
        <v>2522</v>
      </c>
      <c r="I347" s="17">
        <f t="shared" si="40"/>
        <v>79443</v>
      </c>
      <c r="J347" s="36">
        <f t="shared" si="41"/>
        <v>12710.880000000001</v>
      </c>
      <c r="K347" s="10">
        <f t="shared" si="42"/>
        <v>0</v>
      </c>
      <c r="L347" s="18">
        <f t="shared" si="43"/>
        <v>92153.88</v>
      </c>
    </row>
    <row r="348" spans="1:12" x14ac:dyDescent="0.25">
      <c r="A348" s="41" t="s">
        <v>14</v>
      </c>
      <c r="B348" s="13">
        <v>44739</v>
      </c>
      <c r="C348" s="53">
        <v>65927</v>
      </c>
      <c r="D348" s="47" t="s">
        <v>23</v>
      </c>
      <c r="E348" s="52" t="s">
        <v>29</v>
      </c>
      <c r="F348" s="52">
        <v>5</v>
      </c>
      <c r="G348" s="52">
        <v>0</v>
      </c>
      <c r="H348" s="17">
        <f>10305/F348</f>
        <v>2061</v>
      </c>
      <c r="I348" s="17">
        <f t="shared" si="40"/>
        <v>10305</v>
      </c>
      <c r="J348" s="36">
        <f t="shared" si="41"/>
        <v>1648.8</v>
      </c>
      <c r="K348" s="10">
        <f t="shared" si="42"/>
        <v>0</v>
      </c>
      <c r="L348" s="18">
        <f t="shared" si="43"/>
        <v>11953.8</v>
      </c>
    </row>
    <row r="349" spans="1:12" x14ac:dyDescent="0.25">
      <c r="A349" s="41" t="s">
        <v>14</v>
      </c>
      <c r="B349" s="13">
        <v>44739</v>
      </c>
      <c r="C349" s="53">
        <v>66008</v>
      </c>
      <c r="D349" s="47" t="s">
        <v>15</v>
      </c>
      <c r="E349" s="52" t="s">
        <v>20</v>
      </c>
      <c r="F349" s="52">
        <v>5.5</v>
      </c>
      <c r="G349" s="52">
        <v>0</v>
      </c>
      <c r="H349" s="17">
        <f>1590+112</f>
        <v>1702</v>
      </c>
      <c r="I349" s="17">
        <f t="shared" ref="I349:I412" si="46">+H349*F349</f>
        <v>9361</v>
      </c>
      <c r="J349" s="36">
        <f t="shared" ref="J349:J412" si="47">+I349*0.16</f>
        <v>1497.76</v>
      </c>
      <c r="K349" s="10">
        <f t="shared" ref="K349:K412" si="48">IF(J349&gt;0,0,I349)</f>
        <v>0</v>
      </c>
      <c r="L349" s="18">
        <f t="shared" ref="L349:L412" si="49">IF(J349=0,0,K349+I349+J349)</f>
        <v>10858.76</v>
      </c>
    </row>
    <row r="350" spans="1:12" x14ac:dyDescent="0.25">
      <c r="A350" s="41" t="s">
        <v>14</v>
      </c>
      <c r="B350" s="13">
        <v>44739</v>
      </c>
      <c r="C350" s="53">
        <v>66009</v>
      </c>
      <c r="D350" s="47" t="s">
        <v>15</v>
      </c>
      <c r="E350" s="52" t="s">
        <v>20</v>
      </c>
      <c r="F350" s="52">
        <v>4</v>
      </c>
      <c r="G350" s="52">
        <v>0</v>
      </c>
      <c r="H350" s="17">
        <f>1590+112</f>
        <v>1702</v>
      </c>
      <c r="I350" s="17">
        <f t="shared" si="46"/>
        <v>6808</v>
      </c>
      <c r="J350" s="36">
        <f t="shared" si="47"/>
        <v>1089.28</v>
      </c>
      <c r="K350" s="10">
        <f t="shared" si="48"/>
        <v>0</v>
      </c>
      <c r="L350" s="18">
        <f t="shared" si="49"/>
        <v>7897.28</v>
      </c>
    </row>
    <row r="351" spans="1:12" x14ac:dyDescent="0.25">
      <c r="A351" s="41" t="s">
        <v>14</v>
      </c>
      <c r="B351" s="13">
        <v>44739</v>
      </c>
      <c r="C351" s="53">
        <v>65864</v>
      </c>
      <c r="D351" s="47" t="s">
        <v>15</v>
      </c>
      <c r="E351" s="52" t="s">
        <v>19</v>
      </c>
      <c r="F351" s="52">
        <v>16</v>
      </c>
      <c r="G351" s="52">
        <v>0</v>
      </c>
      <c r="H351" s="17">
        <v>1835</v>
      </c>
      <c r="I351" s="17">
        <f t="shared" si="46"/>
        <v>29360</v>
      </c>
      <c r="J351" s="36">
        <f t="shared" si="47"/>
        <v>4697.6000000000004</v>
      </c>
      <c r="K351" s="10">
        <f t="shared" si="48"/>
        <v>0</v>
      </c>
      <c r="L351" s="18">
        <f t="shared" si="49"/>
        <v>34057.599999999999</v>
      </c>
    </row>
    <row r="352" spans="1:12" x14ac:dyDescent="0.25">
      <c r="A352" s="41" t="s">
        <v>24</v>
      </c>
      <c r="B352" s="13">
        <v>44739</v>
      </c>
      <c r="C352" s="53">
        <v>65951</v>
      </c>
      <c r="D352" s="47" t="s">
        <v>23</v>
      </c>
      <c r="E352" s="52" t="s">
        <v>20</v>
      </c>
      <c r="F352" s="52">
        <v>6</v>
      </c>
      <c r="G352" s="52">
        <v>0</v>
      </c>
      <c r="H352" s="17">
        <v>1590</v>
      </c>
      <c r="I352" s="17">
        <f t="shared" si="46"/>
        <v>9540</v>
      </c>
      <c r="J352" s="36">
        <f t="shared" si="47"/>
        <v>1526.4</v>
      </c>
      <c r="K352" s="10">
        <f t="shared" si="48"/>
        <v>0</v>
      </c>
      <c r="L352" s="18">
        <f t="shared" si="49"/>
        <v>11066.4</v>
      </c>
    </row>
    <row r="353" spans="1:12" x14ac:dyDescent="0.25">
      <c r="A353" s="41" t="s">
        <v>24</v>
      </c>
      <c r="B353" s="13">
        <v>44739</v>
      </c>
      <c r="C353" s="53">
        <v>65956</v>
      </c>
      <c r="D353" s="47" t="s">
        <v>15</v>
      </c>
      <c r="E353" s="52" t="s">
        <v>19</v>
      </c>
      <c r="F353" s="52">
        <v>6</v>
      </c>
      <c r="G353" s="52">
        <v>0</v>
      </c>
      <c r="H353" s="17">
        <f>1735+115</f>
        <v>1850</v>
      </c>
      <c r="I353" s="17">
        <f t="shared" si="46"/>
        <v>11100</v>
      </c>
      <c r="J353" s="36">
        <v>0</v>
      </c>
      <c r="K353" s="10">
        <f t="shared" si="48"/>
        <v>11100</v>
      </c>
      <c r="L353" s="18">
        <f t="shared" si="49"/>
        <v>0</v>
      </c>
    </row>
    <row r="354" spans="1:12" x14ac:dyDescent="0.25">
      <c r="A354" s="41" t="s">
        <v>24</v>
      </c>
      <c r="B354" s="13">
        <v>44739</v>
      </c>
      <c r="C354" s="53">
        <v>65272</v>
      </c>
      <c r="D354" s="47" t="s">
        <v>15</v>
      </c>
      <c r="E354" s="52" t="s">
        <v>16</v>
      </c>
      <c r="F354" s="52">
        <v>8.5</v>
      </c>
      <c r="G354" s="52">
        <v>8.5</v>
      </c>
      <c r="H354" s="17">
        <v>1798</v>
      </c>
      <c r="I354" s="17">
        <f t="shared" si="46"/>
        <v>15283</v>
      </c>
      <c r="J354" s="36">
        <f t="shared" si="47"/>
        <v>2445.2800000000002</v>
      </c>
      <c r="K354" s="10">
        <f t="shared" si="48"/>
        <v>0</v>
      </c>
      <c r="L354" s="18">
        <f t="shared" si="49"/>
        <v>17728.28</v>
      </c>
    </row>
    <row r="355" spans="1:12" x14ac:dyDescent="0.25">
      <c r="A355" s="41" t="s">
        <v>25</v>
      </c>
      <c r="B355" s="13">
        <v>44739</v>
      </c>
      <c r="C355" s="53">
        <v>65851</v>
      </c>
      <c r="D355" s="47" t="s">
        <v>15</v>
      </c>
      <c r="E355" s="52" t="s">
        <v>16</v>
      </c>
      <c r="F355" s="52">
        <v>8</v>
      </c>
      <c r="G355" s="52">
        <v>8</v>
      </c>
      <c r="H355" s="17">
        <v>1798</v>
      </c>
      <c r="I355" s="17">
        <f t="shared" si="46"/>
        <v>14384</v>
      </c>
      <c r="J355" s="36">
        <f t="shared" si="47"/>
        <v>2301.44</v>
      </c>
      <c r="K355" s="10">
        <f t="shared" si="48"/>
        <v>0</v>
      </c>
      <c r="L355" s="18">
        <f t="shared" si="49"/>
        <v>16685.439999999999</v>
      </c>
    </row>
    <row r="356" spans="1:12" x14ac:dyDescent="0.25">
      <c r="A356" s="41" t="s">
        <v>25</v>
      </c>
      <c r="B356" s="13">
        <v>44739</v>
      </c>
      <c r="C356" s="53">
        <v>65948</v>
      </c>
      <c r="D356" s="47" t="s">
        <v>15</v>
      </c>
      <c r="E356" s="52" t="s">
        <v>16</v>
      </c>
      <c r="F356" s="52">
        <v>4</v>
      </c>
      <c r="G356" s="52">
        <v>4</v>
      </c>
      <c r="H356" s="17">
        <v>1798</v>
      </c>
      <c r="I356" s="17">
        <f t="shared" si="46"/>
        <v>7192</v>
      </c>
      <c r="J356" s="36">
        <f t="shared" si="47"/>
        <v>1150.72</v>
      </c>
      <c r="K356" s="10">
        <f t="shared" si="48"/>
        <v>0</v>
      </c>
      <c r="L356" s="18">
        <f t="shared" si="49"/>
        <v>8342.7199999999993</v>
      </c>
    </row>
    <row r="357" spans="1:12" x14ac:dyDescent="0.25">
      <c r="A357" s="41" t="s">
        <v>25</v>
      </c>
      <c r="B357" s="13">
        <v>44739</v>
      </c>
      <c r="C357" s="53">
        <v>65941</v>
      </c>
      <c r="D357" s="47" t="s">
        <v>15</v>
      </c>
      <c r="E357" s="52" t="s">
        <v>17</v>
      </c>
      <c r="F357" s="52">
        <v>4</v>
      </c>
      <c r="G357" s="52">
        <v>0</v>
      </c>
      <c r="H357" s="17">
        <v>1366</v>
      </c>
      <c r="I357" s="17">
        <f t="shared" si="46"/>
        <v>5464</v>
      </c>
      <c r="J357" s="36">
        <f t="shared" si="47"/>
        <v>874.24</v>
      </c>
      <c r="K357" s="10">
        <f t="shared" si="48"/>
        <v>0</v>
      </c>
      <c r="L357" s="18">
        <f t="shared" si="49"/>
        <v>6338.24</v>
      </c>
    </row>
    <row r="358" spans="1:12" x14ac:dyDescent="0.25">
      <c r="A358" s="41" t="s">
        <v>25</v>
      </c>
      <c r="B358" s="13">
        <v>44739</v>
      </c>
      <c r="C358" s="53">
        <v>65931</v>
      </c>
      <c r="D358" s="47" t="s">
        <v>15</v>
      </c>
      <c r="E358" s="52" t="s">
        <v>16</v>
      </c>
      <c r="F358" s="52">
        <v>11</v>
      </c>
      <c r="G358" s="52">
        <v>11</v>
      </c>
      <c r="H358" s="17">
        <v>1798</v>
      </c>
      <c r="I358" s="17">
        <f t="shared" si="46"/>
        <v>19778</v>
      </c>
      <c r="J358" s="36">
        <f t="shared" si="47"/>
        <v>3164.48</v>
      </c>
      <c r="K358" s="10">
        <f t="shared" si="48"/>
        <v>0</v>
      </c>
      <c r="L358" s="18">
        <f t="shared" si="49"/>
        <v>22942.48</v>
      </c>
    </row>
    <row r="359" spans="1:12" x14ac:dyDescent="0.25">
      <c r="A359" s="41" t="s">
        <v>14</v>
      </c>
      <c r="B359" s="13">
        <v>44740</v>
      </c>
      <c r="C359" s="53">
        <v>66004</v>
      </c>
      <c r="D359" s="47" t="s">
        <v>23</v>
      </c>
      <c r="E359" s="52" t="s">
        <v>20</v>
      </c>
      <c r="F359" s="52">
        <v>4</v>
      </c>
      <c r="G359" s="52">
        <v>0</v>
      </c>
      <c r="H359" s="17">
        <v>1590</v>
      </c>
      <c r="I359" s="17">
        <f t="shared" si="46"/>
        <v>6360</v>
      </c>
      <c r="J359" s="36">
        <f t="shared" si="47"/>
        <v>1017.6</v>
      </c>
      <c r="K359" s="10">
        <f t="shared" si="48"/>
        <v>0</v>
      </c>
      <c r="L359" s="18">
        <f t="shared" si="49"/>
        <v>7377.6</v>
      </c>
    </row>
    <row r="360" spans="1:12" x14ac:dyDescent="0.25">
      <c r="A360" s="41" t="s">
        <v>14</v>
      </c>
      <c r="B360" s="13">
        <v>44740</v>
      </c>
      <c r="C360" s="53">
        <v>65955</v>
      </c>
      <c r="D360" s="47" t="s">
        <v>15</v>
      </c>
      <c r="E360" s="52" t="s">
        <v>19</v>
      </c>
      <c r="F360" s="52">
        <v>7</v>
      </c>
      <c r="G360" s="52">
        <v>0</v>
      </c>
      <c r="H360" s="17">
        <v>1835</v>
      </c>
      <c r="I360" s="17">
        <f t="shared" si="46"/>
        <v>12845</v>
      </c>
      <c r="J360" s="36">
        <f t="shared" si="47"/>
        <v>2055.1999999999998</v>
      </c>
      <c r="K360" s="10">
        <f t="shared" si="48"/>
        <v>0</v>
      </c>
      <c r="L360" s="18">
        <f t="shared" si="49"/>
        <v>14900.2</v>
      </c>
    </row>
    <row r="361" spans="1:12" x14ac:dyDescent="0.25">
      <c r="A361" s="41" t="s">
        <v>14</v>
      </c>
      <c r="B361" s="13">
        <v>44740</v>
      </c>
      <c r="C361" s="53">
        <v>66010</v>
      </c>
      <c r="D361" s="47" t="s">
        <v>15</v>
      </c>
      <c r="E361" s="52" t="s">
        <v>20</v>
      </c>
      <c r="F361" s="52">
        <v>4</v>
      </c>
      <c r="G361" s="52">
        <v>0</v>
      </c>
      <c r="H361" s="17">
        <v>1590</v>
      </c>
      <c r="I361" s="17">
        <f t="shared" si="46"/>
        <v>6360</v>
      </c>
      <c r="J361" s="36">
        <v>0</v>
      </c>
      <c r="K361" s="10">
        <f t="shared" si="48"/>
        <v>6360</v>
      </c>
      <c r="L361" s="18">
        <f t="shared" si="49"/>
        <v>0</v>
      </c>
    </row>
    <row r="362" spans="1:12" x14ac:dyDescent="0.25">
      <c r="A362" s="41" t="s">
        <v>14</v>
      </c>
      <c r="B362" s="13">
        <v>44740</v>
      </c>
      <c r="C362" s="53">
        <v>66062</v>
      </c>
      <c r="D362" s="47" t="s">
        <v>15</v>
      </c>
      <c r="E362" s="52" t="s">
        <v>20</v>
      </c>
      <c r="F362" s="52">
        <v>8</v>
      </c>
      <c r="G362" s="52">
        <v>0</v>
      </c>
      <c r="H362" s="17">
        <f>1590+112</f>
        <v>1702</v>
      </c>
      <c r="I362" s="17">
        <f t="shared" si="46"/>
        <v>13616</v>
      </c>
      <c r="J362" s="36">
        <f t="shared" si="47"/>
        <v>2178.56</v>
      </c>
      <c r="K362" s="10">
        <f t="shared" si="48"/>
        <v>0</v>
      </c>
      <c r="L362" s="18">
        <f t="shared" si="49"/>
        <v>15794.56</v>
      </c>
    </row>
    <row r="363" spans="1:12" x14ac:dyDescent="0.25">
      <c r="A363" s="41" t="s">
        <v>14</v>
      </c>
      <c r="B363" s="13">
        <v>44740</v>
      </c>
      <c r="C363" s="53">
        <v>66061</v>
      </c>
      <c r="D363" s="47" t="s">
        <v>15</v>
      </c>
      <c r="E363" s="52" t="s">
        <v>20</v>
      </c>
      <c r="F363" s="52">
        <v>14</v>
      </c>
      <c r="G363" s="52">
        <v>0</v>
      </c>
      <c r="H363" s="17">
        <v>1590</v>
      </c>
      <c r="I363" s="17">
        <f t="shared" si="46"/>
        <v>22260</v>
      </c>
      <c r="J363" s="36">
        <v>0</v>
      </c>
      <c r="K363" s="10">
        <f t="shared" si="48"/>
        <v>22260</v>
      </c>
      <c r="L363" s="18">
        <f t="shared" si="49"/>
        <v>0</v>
      </c>
    </row>
    <row r="364" spans="1:12" x14ac:dyDescent="0.25">
      <c r="A364" s="41" t="s">
        <v>14</v>
      </c>
      <c r="B364" s="13">
        <v>44740</v>
      </c>
      <c r="C364" s="53">
        <v>66061</v>
      </c>
      <c r="D364" s="47" t="s">
        <v>15</v>
      </c>
      <c r="E364" s="52" t="s">
        <v>19</v>
      </c>
      <c r="F364" s="52">
        <v>4</v>
      </c>
      <c r="G364" s="52">
        <v>0</v>
      </c>
      <c r="H364" s="17">
        <v>1735</v>
      </c>
      <c r="I364" s="17">
        <f t="shared" si="46"/>
        <v>6940</v>
      </c>
      <c r="J364" s="36">
        <v>0</v>
      </c>
      <c r="K364" s="10">
        <f t="shared" si="48"/>
        <v>6940</v>
      </c>
      <c r="L364" s="18">
        <f t="shared" si="49"/>
        <v>0</v>
      </c>
    </row>
    <row r="365" spans="1:12" x14ac:dyDescent="0.25">
      <c r="A365" s="41" t="s">
        <v>14</v>
      </c>
      <c r="B365" s="13">
        <v>44740</v>
      </c>
      <c r="C365" s="53">
        <v>66063</v>
      </c>
      <c r="D365" s="47" t="s">
        <v>15</v>
      </c>
      <c r="E365" s="52" t="s">
        <v>19</v>
      </c>
      <c r="F365" s="52">
        <v>7</v>
      </c>
      <c r="G365" s="52">
        <v>0</v>
      </c>
      <c r="H365" s="17">
        <v>1735</v>
      </c>
      <c r="I365" s="17">
        <f t="shared" si="46"/>
        <v>12145</v>
      </c>
      <c r="J365" s="36">
        <v>0</v>
      </c>
      <c r="K365" s="10">
        <f t="shared" si="48"/>
        <v>12145</v>
      </c>
      <c r="L365" s="18">
        <f t="shared" si="49"/>
        <v>0</v>
      </c>
    </row>
    <row r="366" spans="1:12" x14ac:dyDescent="0.25">
      <c r="A366" s="41" t="s">
        <v>14</v>
      </c>
      <c r="B366" s="13">
        <v>44740</v>
      </c>
      <c r="C366" s="53">
        <v>66064</v>
      </c>
      <c r="D366" s="47" t="s">
        <v>15</v>
      </c>
      <c r="E366" s="52" t="s">
        <v>19</v>
      </c>
      <c r="F366" s="52">
        <v>16</v>
      </c>
      <c r="G366" s="52">
        <v>0</v>
      </c>
      <c r="H366" s="17">
        <v>1735</v>
      </c>
      <c r="I366" s="17">
        <f t="shared" si="46"/>
        <v>27760</v>
      </c>
      <c r="J366" s="36">
        <v>0</v>
      </c>
      <c r="K366" s="10">
        <f t="shared" si="48"/>
        <v>27760</v>
      </c>
      <c r="L366" s="18">
        <f t="shared" si="49"/>
        <v>0</v>
      </c>
    </row>
    <row r="367" spans="1:12" x14ac:dyDescent="0.25">
      <c r="A367" s="41" t="s">
        <v>14</v>
      </c>
      <c r="B367" s="13">
        <v>44740</v>
      </c>
      <c r="C367" s="53">
        <v>66065</v>
      </c>
      <c r="D367" s="47" t="s">
        <v>15</v>
      </c>
      <c r="E367" s="52" t="s">
        <v>19</v>
      </c>
      <c r="F367" s="52">
        <v>15.5</v>
      </c>
      <c r="G367" s="52">
        <v>0</v>
      </c>
      <c r="H367" s="17">
        <v>1735</v>
      </c>
      <c r="I367" s="17">
        <f t="shared" si="46"/>
        <v>26892.5</v>
      </c>
      <c r="J367" s="36">
        <v>0</v>
      </c>
      <c r="K367" s="10">
        <f t="shared" si="48"/>
        <v>26892.5</v>
      </c>
      <c r="L367" s="18">
        <f t="shared" si="49"/>
        <v>0</v>
      </c>
    </row>
    <row r="368" spans="1:12" x14ac:dyDescent="0.25">
      <c r="A368" s="41" t="s">
        <v>24</v>
      </c>
      <c r="B368" s="13">
        <v>44740</v>
      </c>
      <c r="C368" s="53">
        <v>65852</v>
      </c>
      <c r="D368" s="47" t="s">
        <v>15</v>
      </c>
      <c r="E368" s="52" t="s">
        <v>20</v>
      </c>
      <c r="F368" s="52">
        <v>5</v>
      </c>
      <c r="G368" s="52">
        <v>0</v>
      </c>
      <c r="H368" s="17">
        <v>1555</v>
      </c>
      <c r="I368" s="17">
        <f t="shared" si="46"/>
        <v>7775</v>
      </c>
      <c r="J368" s="36">
        <f t="shared" si="47"/>
        <v>1244</v>
      </c>
      <c r="K368" s="10">
        <f t="shared" si="48"/>
        <v>0</v>
      </c>
      <c r="L368" s="18">
        <f t="shared" si="49"/>
        <v>9019</v>
      </c>
    </row>
    <row r="369" spans="1:12" x14ac:dyDescent="0.25">
      <c r="A369" s="41" t="s">
        <v>24</v>
      </c>
      <c r="B369" s="13">
        <v>44740</v>
      </c>
      <c r="C369" s="53">
        <v>65947</v>
      </c>
      <c r="D369" s="47" t="s">
        <v>15</v>
      </c>
      <c r="E369" s="52" t="s">
        <v>20</v>
      </c>
      <c r="F369" s="52">
        <v>8</v>
      </c>
      <c r="G369" s="52">
        <v>0</v>
      </c>
      <c r="H369" s="17">
        <v>1555</v>
      </c>
      <c r="I369" s="17">
        <f t="shared" si="46"/>
        <v>12440</v>
      </c>
      <c r="J369" s="36">
        <f t="shared" si="47"/>
        <v>1990.4</v>
      </c>
      <c r="K369" s="10">
        <f t="shared" si="48"/>
        <v>0</v>
      </c>
      <c r="L369" s="18">
        <f t="shared" si="49"/>
        <v>14430.4</v>
      </c>
    </row>
    <row r="370" spans="1:12" x14ac:dyDescent="0.25">
      <c r="A370" s="41" t="s">
        <v>25</v>
      </c>
      <c r="B370" s="13">
        <v>44740</v>
      </c>
      <c r="C370" s="53">
        <v>65930</v>
      </c>
      <c r="D370" s="47" t="s">
        <v>15</v>
      </c>
      <c r="E370" s="52" t="s">
        <v>16</v>
      </c>
      <c r="F370" s="52">
        <v>14</v>
      </c>
      <c r="G370" s="52">
        <v>14</v>
      </c>
      <c r="H370" s="17">
        <v>1798</v>
      </c>
      <c r="I370" s="17">
        <f t="shared" si="46"/>
        <v>25172</v>
      </c>
      <c r="J370" s="36">
        <f t="shared" si="47"/>
        <v>4027.52</v>
      </c>
      <c r="K370" s="10">
        <f t="shared" si="48"/>
        <v>0</v>
      </c>
      <c r="L370" s="18">
        <f t="shared" si="49"/>
        <v>29199.52</v>
      </c>
    </row>
    <row r="371" spans="1:12" x14ac:dyDescent="0.25">
      <c r="A371" s="41" t="s">
        <v>25</v>
      </c>
      <c r="B371" s="13">
        <v>44740</v>
      </c>
      <c r="C371" s="53">
        <v>65853</v>
      </c>
      <c r="D371" s="47" t="s">
        <v>15</v>
      </c>
      <c r="E371" s="52" t="s">
        <v>16</v>
      </c>
      <c r="F371" s="52">
        <v>3</v>
      </c>
      <c r="G371" s="52">
        <v>3</v>
      </c>
      <c r="H371" s="17">
        <v>1798</v>
      </c>
      <c r="I371" s="17">
        <f t="shared" si="46"/>
        <v>5394</v>
      </c>
      <c r="J371" s="36">
        <f t="shared" si="47"/>
        <v>863.04</v>
      </c>
      <c r="K371" s="10">
        <f t="shared" si="48"/>
        <v>0</v>
      </c>
      <c r="L371" s="18">
        <f t="shared" si="49"/>
        <v>6257.04</v>
      </c>
    </row>
    <row r="372" spans="1:12" x14ac:dyDescent="0.25">
      <c r="A372" s="41" t="s">
        <v>25</v>
      </c>
      <c r="B372" s="13">
        <v>44740</v>
      </c>
      <c r="C372" s="53">
        <v>65957</v>
      </c>
      <c r="D372" s="47" t="s">
        <v>23</v>
      </c>
      <c r="E372" s="52" t="s">
        <v>20</v>
      </c>
      <c r="F372" s="52">
        <v>6</v>
      </c>
      <c r="G372" s="52">
        <v>0</v>
      </c>
      <c r="H372" s="17">
        <v>1590</v>
      </c>
      <c r="I372" s="17">
        <f t="shared" si="46"/>
        <v>9540</v>
      </c>
      <c r="J372" s="36">
        <f t="shared" si="47"/>
        <v>1526.4</v>
      </c>
      <c r="K372" s="10">
        <f t="shared" si="48"/>
        <v>0</v>
      </c>
      <c r="L372" s="18">
        <f t="shared" si="49"/>
        <v>11066.4</v>
      </c>
    </row>
    <row r="373" spans="1:12" x14ac:dyDescent="0.25">
      <c r="A373" s="41" t="s">
        <v>14</v>
      </c>
      <c r="B373" s="13">
        <v>44741</v>
      </c>
      <c r="C373" s="53">
        <v>66121</v>
      </c>
      <c r="D373" s="47" t="s">
        <v>15</v>
      </c>
      <c r="E373" s="52" t="s">
        <v>20</v>
      </c>
      <c r="F373" s="52">
        <v>6</v>
      </c>
      <c r="G373" s="52">
        <v>0</v>
      </c>
      <c r="H373" s="17">
        <f>1590+112</f>
        <v>1702</v>
      </c>
      <c r="I373" s="17">
        <f t="shared" si="46"/>
        <v>10212</v>
      </c>
      <c r="J373" s="36">
        <f t="shared" si="47"/>
        <v>1633.92</v>
      </c>
      <c r="K373" s="10">
        <f t="shared" si="48"/>
        <v>0</v>
      </c>
      <c r="L373" s="18">
        <f t="shared" si="49"/>
        <v>11845.92</v>
      </c>
    </row>
    <row r="374" spans="1:12" x14ac:dyDescent="0.25">
      <c r="A374" s="41" t="s">
        <v>14</v>
      </c>
      <c r="B374" s="13">
        <v>44741</v>
      </c>
      <c r="C374" s="53">
        <v>66122</v>
      </c>
      <c r="D374" s="47" t="s">
        <v>15</v>
      </c>
      <c r="E374" s="52" t="s">
        <v>22</v>
      </c>
      <c r="F374" s="52">
        <v>3.5</v>
      </c>
      <c r="G374" s="52">
        <v>0</v>
      </c>
      <c r="H374" s="17">
        <f>5740/F374</f>
        <v>1640</v>
      </c>
      <c r="I374" s="17">
        <f t="shared" si="46"/>
        <v>5740</v>
      </c>
      <c r="J374" s="36">
        <f t="shared" si="47"/>
        <v>918.4</v>
      </c>
      <c r="K374" s="10">
        <f t="shared" si="48"/>
        <v>0</v>
      </c>
      <c r="L374" s="18">
        <f t="shared" si="49"/>
        <v>6658.4</v>
      </c>
    </row>
    <row r="375" spans="1:12" x14ac:dyDescent="0.25">
      <c r="A375" s="41" t="s">
        <v>14</v>
      </c>
      <c r="B375" s="13">
        <v>44741</v>
      </c>
      <c r="C375" s="53">
        <v>66123</v>
      </c>
      <c r="D375" s="47" t="s">
        <v>15</v>
      </c>
      <c r="E375" s="52" t="s">
        <v>20</v>
      </c>
      <c r="F375" s="52">
        <v>4</v>
      </c>
      <c r="G375" s="52">
        <v>0</v>
      </c>
      <c r="H375" s="17">
        <v>1690</v>
      </c>
      <c r="I375" s="17">
        <f t="shared" si="46"/>
        <v>6760</v>
      </c>
      <c r="J375" s="36">
        <f t="shared" si="47"/>
        <v>1081.5999999999999</v>
      </c>
      <c r="K375" s="10">
        <f t="shared" si="48"/>
        <v>0</v>
      </c>
      <c r="L375" s="18">
        <f t="shared" si="49"/>
        <v>7841.6</v>
      </c>
    </row>
    <row r="376" spans="1:12" x14ac:dyDescent="0.25">
      <c r="A376" s="41" t="s">
        <v>14</v>
      </c>
      <c r="B376" s="13">
        <v>44741</v>
      </c>
      <c r="C376" s="53">
        <v>66124</v>
      </c>
      <c r="D376" s="47" t="s">
        <v>15</v>
      </c>
      <c r="E376" s="52" t="s">
        <v>22</v>
      </c>
      <c r="F376" s="52">
        <v>4</v>
      </c>
      <c r="G376" s="52">
        <v>0</v>
      </c>
      <c r="H376" s="17">
        <v>1533</v>
      </c>
      <c r="I376" s="17">
        <f t="shared" si="46"/>
        <v>6132</v>
      </c>
      <c r="J376" s="36">
        <f t="shared" si="47"/>
        <v>981.12</v>
      </c>
      <c r="K376" s="10">
        <f t="shared" si="48"/>
        <v>0</v>
      </c>
      <c r="L376" s="18">
        <f t="shared" si="49"/>
        <v>7113.12</v>
      </c>
    </row>
    <row r="377" spans="1:12" x14ac:dyDescent="0.25">
      <c r="A377" s="41" t="s">
        <v>14</v>
      </c>
      <c r="B377" s="13">
        <v>44741</v>
      </c>
      <c r="C377" s="53">
        <v>66124</v>
      </c>
      <c r="D377" s="47" t="s">
        <v>15</v>
      </c>
      <c r="E377" s="52" t="s">
        <v>20</v>
      </c>
      <c r="F377" s="52">
        <v>3.5</v>
      </c>
      <c r="G377" s="52">
        <v>0</v>
      </c>
      <c r="H377" s="17">
        <v>1590</v>
      </c>
      <c r="I377" s="17">
        <f t="shared" si="46"/>
        <v>5565</v>
      </c>
      <c r="J377" s="36">
        <f t="shared" si="47"/>
        <v>890.4</v>
      </c>
      <c r="K377" s="10">
        <f t="shared" si="48"/>
        <v>0</v>
      </c>
      <c r="L377" s="18">
        <f t="shared" si="49"/>
        <v>6455.4</v>
      </c>
    </row>
    <row r="378" spans="1:12" x14ac:dyDescent="0.25">
      <c r="A378" s="41" t="s">
        <v>14</v>
      </c>
      <c r="B378" s="13">
        <v>44741</v>
      </c>
      <c r="C378" s="53">
        <v>66125</v>
      </c>
      <c r="D378" s="47" t="s">
        <v>15</v>
      </c>
      <c r="E378" s="52" t="s">
        <v>20</v>
      </c>
      <c r="F378" s="52">
        <v>14</v>
      </c>
      <c r="G378" s="52">
        <v>0</v>
      </c>
      <c r="H378" s="17">
        <v>1590</v>
      </c>
      <c r="I378" s="17">
        <f t="shared" si="46"/>
        <v>22260</v>
      </c>
      <c r="J378" s="36">
        <v>0</v>
      </c>
      <c r="K378" s="10">
        <f t="shared" si="48"/>
        <v>22260</v>
      </c>
      <c r="L378" s="18">
        <f t="shared" si="49"/>
        <v>0</v>
      </c>
    </row>
    <row r="379" spans="1:12" x14ac:dyDescent="0.25">
      <c r="A379" s="41" t="s">
        <v>14</v>
      </c>
      <c r="B379" s="13">
        <v>44741</v>
      </c>
      <c r="C379" s="53">
        <v>66126</v>
      </c>
      <c r="D379" s="47" t="s">
        <v>15</v>
      </c>
      <c r="E379" s="52" t="s">
        <v>22</v>
      </c>
      <c r="F379" s="52">
        <v>7</v>
      </c>
      <c r="G379" s="52">
        <v>0</v>
      </c>
      <c r="H379" s="17">
        <v>1533</v>
      </c>
      <c r="I379" s="17">
        <f t="shared" si="46"/>
        <v>10731</v>
      </c>
      <c r="J379" s="36">
        <v>0</v>
      </c>
      <c r="K379" s="10">
        <f t="shared" si="48"/>
        <v>10731</v>
      </c>
      <c r="L379" s="18">
        <f t="shared" si="49"/>
        <v>0</v>
      </c>
    </row>
    <row r="380" spans="1:12" x14ac:dyDescent="0.25">
      <c r="A380" s="41" t="s">
        <v>14</v>
      </c>
      <c r="B380" s="13">
        <v>44741</v>
      </c>
      <c r="C380" s="53">
        <v>66059</v>
      </c>
      <c r="D380" s="47" t="s">
        <v>15</v>
      </c>
      <c r="E380" s="52" t="s">
        <v>28</v>
      </c>
      <c r="F380" s="52">
        <v>15</v>
      </c>
      <c r="G380" s="52">
        <v>15</v>
      </c>
      <c r="H380" s="17">
        <f>1735+264</f>
        <v>1999</v>
      </c>
      <c r="I380" s="17">
        <f t="shared" si="46"/>
        <v>29985</v>
      </c>
      <c r="J380" s="36">
        <v>0</v>
      </c>
      <c r="K380" s="10">
        <f t="shared" si="48"/>
        <v>29985</v>
      </c>
      <c r="L380" s="18">
        <f t="shared" si="49"/>
        <v>0</v>
      </c>
    </row>
    <row r="381" spans="1:12" x14ac:dyDescent="0.25">
      <c r="A381" s="41" t="s">
        <v>14</v>
      </c>
      <c r="B381" s="13">
        <v>44741</v>
      </c>
      <c r="C381" s="53">
        <v>66059</v>
      </c>
      <c r="D381" s="47" t="s">
        <v>15</v>
      </c>
      <c r="E381" s="52" t="s">
        <v>20</v>
      </c>
      <c r="F381" s="52">
        <v>15</v>
      </c>
      <c r="G381" s="52">
        <v>15</v>
      </c>
      <c r="H381" s="17">
        <f>1590+264</f>
        <v>1854</v>
      </c>
      <c r="I381" s="17">
        <f t="shared" si="46"/>
        <v>27810</v>
      </c>
      <c r="J381" s="36">
        <v>0</v>
      </c>
      <c r="K381" s="10">
        <f t="shared" si="48"/>
        <v>27810</v>
      </c>
      <c r="L381" s="18">
        <f t="shared" si="49"/>
        <v>0</v>
      </c>
    </row>
    <row r="382" spans="1:12" x14ac:dyDescent="0.25">
      <c r="A382" s="41" t="s">
        <v>14</v>
      </c>
      <c r="B382" s="13">
        <v>44741</v>
      </c>
      <c r="C382" s="53">
        <v>66060</v>
      </c>
      <c r="D382" s="47" t="s">
        <v>15</v>
      </c>
      <c r="E382" s="52" t="s">
        <v>19</v>
      </c>
      <c r="F382" s="52">
        <v>8</v>
      </c>
      <c r="G382" s="52">
        <v>0</v>
      </c>
      <c r="H382" s="17">
        <v>1735</v>
      </c>
      <c r="I382" s="17">
        <f t="shared" si="46"/>
        <v>13880</v>
      </c>
      <c r="J382" s="36">
        <v>0</v>
      </c>
      <c r="K382" s="10">
        <f t="shared" si="48"/>
        <v>13880</v>
      </c>
      <c r="L382" s="18">
        <f t="shared" si="49"/>
        <v>0</v>
      </c>
    </row>
    <row r="383" spans="1:12" x14ac:dyDescent="0.25">
      <c r="A383" s="41" t="s">
        <v>14</v>
      </c>
      <c r="B383" s="13">
        <v>44741</v>
      </c>
      <c r="C383" s="53">
        <v>65566</v>
      </c>
      <c r="D383" s="47" t="s">
        <v>15</v>
      </c>
      <c r="E383" s="52" t="s">
        <v>20</v>
      </c>
      <c r="F383" s="52">
        <v>4</v>
      </c>
      <c r="G383" s="52">
        <v>0</v>
      </c>
      <c r="H383" s="17">
        <v>1555</v>
      </c>
      <c r="I383" s="17">
        <f t="shared" si="46"/>
        <v>6220</v>
      </c>
      <c r="J383" s="36">
        <f t="shared" si="47"/>
        <v>995.2</v>
      </c>
      <c r="K383" s="10">
        <f t="shared" si="48"/>
        <v>0</v>
      </c>
      <c r="L383" s="18">
        <f t="shared" si="49"/>
        <v>7215.2</v>
      </c>
    </row>
    <row r="384" spans="1:12" x14ac:dyDescent="0.25">
      <c r="A384" s="41" t="s">
        <v>14</v>
      </c>
      <c r="B384" s="13">
        <v>44741</v>
      </c>
      <c r="C384" s="53">
        <v>66051</v>
      </c>
      <c r="D384" s="47" t="s">
        <v>15</v>
      </c>
      <c r="E384" s="52" t="s">
        <v>16</v>
      </c>
      <c r="F384" s="52">
        <v>6</v>
      </c>
      <c r="G384" s="52">
        <v>6</v>
      </c>
      <c r="H384" s="17">
        <f>1555+243</f>
        <v>1798</v>
      </c>
      <c r="I384" s="17">
        <f t="shared" si="46"/>
        <v>10788</v>
      </c>
      <c r="J384" s="36">
        <f t="shared" si="47"/>
        <v>1726.08</v>
      </c>
      <c r="K384" s="10">
        <f t="shared" si="48"/>
        <v>0</v>
      </c>
      <c r="L384" s="18">
        <f t="shared" si="49"/>
        <v>12514.08</v>
      </c>
    </row>
    <row r="385" spans="1:12" x14ac:dyDescent="0.25">
      <c r="A385" s="41" t="s">
        <v>14</v>
      </c>
      <c r="B385" s="13">
        <v>44741</v>
      </c>
      <c r="C385" s="53">
        <v>66048</v>
      </c>
      <c r="D385" s="47" t="s">
        <v>15</v>
      </c>
      <c r="E385" s="52" t="s">
        <v>16</v>
      </c>
      <c r="F385" s="52">
        <v>10.5</v>
      </c>
      <c r="G385" s="52">
        <v>10.5</v>
      </c>
      <c r="H385" s="17">
        <f t="shared" ref="H385:H386" si="50">1555+243</f>
        <v>1798</v>
      </c>
      <c r="I385" s="17">
        <f t="shared" si="46"/>
        <v>18879</v>
      </c>
      <c r="J385" s="36">
        <f t="shared" si="47"/>
        <v>3020.64</v>
      </c>
      <c r="K385" s="10">
        <f t="shared" si="48"/>
        <v>0</v>
      </c>
      <c r="L385" s="18">
        <f t="shared" si="49"/>
        <v>21899.64</v>
      </c>
    </row>
    <row r="386" spans="1:12" x14ac:dyDescent="0.25">
      <c r="A386" s="41" t="s">
        <v>14</v>
      </c>
      <c r="B386" s="13">
        <v>44741</v>
      </c>
      <c r="C386" s="53">
        <v>66049</v>
      </c>
      <c r="D386" s="47" t="s">
        <v>15</v>
      </c>
      <c r="E386" s="52" t="s">
        <v>16</v>
      </c>
      <c r="F386" s="52">
        <v>10.5</v>
      </c>
      <c r="G386" s="52">
        <v>10.5</v>
      </c>
      <c r="H386" s="17">
        <f t="shared" si="50"/>
        <v>1798</v>
      </c>
      <c r="I386" s="17">
        <f t="shared" si="46"/>
        <v>18879</v>
      </c>
      <c r="J386" s="36">
        <f t="shared" si="47"/>
        <v>3020.64</v>
      </c>
      <c r="K386" s="10">
        <f t="shared" si="48"/>
        <v>0</v>
      </c>
      <c r="L386" s="18">
        <f t="shared" si="49"/>
        <v>21899.64</v>
      </c>
    </row>
    <row r="387" spans="1:12" x14ac:dyDescent="0.25">
      <c r="A387" s="41" t="s">
        <v>24</v>
      </c>
      <c r="B387" s="13">
        <v>44741</v>
      </c>
      <c r="C387" s="53">
        <v>66057</v>
      </c>
      <c r="D387" s="47" t="s">
        <v>23</v>
      </c>
      <c r="E387" s="52" t="s">
        <v>20</v>
      </c>
      <c r="F387" s="52">
        <v>6</v>
      </c>
      <c r="G387" s="52">
        <v>0</v>
      </c>
      <c r="H387" s="17">
        <v>1590</v>
      </c>
      <c r="I387" s="17">
        <f t="shared" si="46"/>
        <v>9540</v>
      </c>
      <c r="J387" s="36">
        <f t="shared" si="47"/>
        <v>1526.4</v>
      </c>
      <c r="K387" s="10">
        <f t="shared" si="48"/>
        <v>0</v>
      </c>
      <c r="L387" s="18">
        <f t="shared" si="49"/>
        <v>11066.4</v>
      </c>
    </row>
    <row r="388" spans="1:12" x14ac:dyDescent="0.25">
      <c r="A388" s="41" t="s">
        <v>24</v>
      </c>
      <c r="B388" s="13">
        <v>44741</v>
      </c>
      <c r="C388" s="53">
        <v>66130</v>
      </c>
      <c r="D388" s="47" t="s">
        <v>15</v>
      </c>
      <c r="E388" s="52" t="s">
        <v>22</v>
      </c>
      <c r="F388" s="52">
        <v>9</v>
      </c>
      <c r="G388" s="52">
        <v>0</v>
      </c>
      <c r="H388" s="17">
        <v>1533</v>
      </c>
      <c r="I388" s="17">
        <f t="shared" si="46"/>
        <v>13797</v>
      </c>
      <c r="J388" s="36">
        <v>0</v>
      </c>
      <c r="K388" s="10">
        <f t="shared" si="48"/>
        <v>13797</v>
      </c>
      <c r="L388" s="18">
        <f t="shared" si="49"/>
        <v>0</v>
      </c>
    </row>
    <row r="389" spans="1:12" x14ac:dyDescent="0.25">
      <c r="A389" s="41" t="s">
        <v>24</v>
      </c>
      <c r="B389" s="13">
        <v>44741</v>
      </c>
      <c r="C389" s="53">
        <v>66054</v>
      </c>
      <c r="D389" s="47" t="s">
        <v>15</v>
      </c>
      <c r="E389" s="52" t="s">
        <v>16</v>
      </c>
      <c r="F389" s="52">
        <v>7</v>
      </c>
      <c r="G389" s="52">
        <v>7</v>
      </c>
      <c r="H389" s="17">
        <v>1798</v>
      </c>
      <c r="I389" s="17">
        <f t="shared" si="46"/>
        <v>12586</v>
      </c>
      <c r="J389" s="36">
        <f t="shared" si="47"/>
        <v>2013.76</v>
      </c>
      <c r="K389" s="10">
        <f t="shared" si="48"/>
        <v>0</v>
      </c>
      <c r="L389" s="18">
        <f t="shared" si="49"/>
        <v>14599.76</v>
      </c>
    </row>
    <row r="390" spans="1:12" x14ac:dyDescent="0.25">
      <c r="A390" s="41" t="s">
        <v>24</v>
      </c>
      <c r="B390" s="13">
        <v>44741</v>
      </c>
      <c r="C390" s="53">
        <v>65933</v>
      </c>
      <c r="D390" s="47" t="s">
        <v>15</v>
      </c>
      <c r="E390" s="52" t="s">
        <v>16</v>
      </c>
      <c r="F390" s="52">
        <v>3</v>
      </c>
      <c r="G390" s="52">
        <v>3</v>
      </c>
      <c r="H390" s="17">
        <v>1798</v>
      </c>
      <c r="I390" s="17">
        <f t="shared" si="46"/>
        <v>5394</v>
      </c>
      <c r="J390" s="36">
        <f t="shared" si="47"/>
        <v>863.04</v>
      </c>
      <c r="K390" s="10">
        <f t="shared" si="48"/>
        <v>0</v>
      </c>
      <c r="L390" s="18">
        <f t="shared" si="49"/>
        <v>6257.04</v>
      </c>
    </row>
    <row r="391" spans="1:12" x14ac:dyDescent="0.25">
      <c r="A391" s="41" t="s">
        <v>24</v>
      </c>
      <c r="B391" s="13">
        <v>44741</v>
      </c>
      <c r="C391" s="53">
        <v>65929</v>
      </c>
      <c r="D391" s="47" t="s">
        <v>15</v>
      </c>
      <c r="E391" s="52" t="s">
        <v>16</v>
      </c>
      <c r="F391" s="52">
        <v>3</v>
      </c>
      <c r="G391" s="52">
        <v>3</v>
      </c>
      <c r="H391" s="17">
        <v>1798</v>
      </c>
      <c r="I391" s="17">
        <f t="shared" si="46"/>
        <v>5394</v>
      </c>
      <c r="J391" s="36">
        <f t="shared" si="47"/>
        <v>863.04</v>
      </c>
      <c r="K391" s="10">
        <f t="shared" si="48"/>
        <v>0</v>
      </c>
      <c r="L391" s="18">
        <f t="shared" si="49"/>
        <v>6257.04</v>
      </c>
    </row>
    <row r="392" spans="1:12" x14ac:dyDescent="0.25">
      <c r="A392" s="41" t="s">
        <v>24</v>
      </c>
      <c r="B392" s="13">
        <v>44741</v>
      </c>
      <c r="C392" s="53">
        <v>66055</v>
      </c>
      <c r="D392" s="47" t="s">
        <v>15</v>
      </c>
      <c r="E392" s="52" t="s">
        <v>20</v>
      </c>
      <c r="F392" s="52">
        <v>6</v>
      </c>
      <c r="G392" s="52">
        <v>0</v>
      </c>
      <c r="H392" s="17">
        <v>1555</v>
      </c>
      <c r="I392" s="17">
        <f t="shared" si="46"/>
        <v>9330</v>
      </c>
      <c r="J392" s="36">
        <f t="shared" si="47"/>
        <v>1492.8</v>
      </c>
      <c r="K392" s="10">
        <f t="shared" si="48"/>
        <v>0</v>
      </c>
      <c r="L392" s="18">
        <f t="shared" si="49"/>
        <v>10822.8</v>
      </c>
    </row>
    <row r="393" spans="1:12" x14ac:dyDescent="0.25">
      <c r="A393" s="41" t="s">
        <v>25</v>
      </c>
      <c r="B393" s="13">
        <v>44741</v>
      </c>
      <c r="C393" s="53">
        <v>66006</v>
      </c>
      <c r="D393" s="47" t="s">
        <v>15</v>
      </c>
      <c r="E393" s="52" t="s">
        <v>16</v>
      </c>
      <c r="F393" s="52">
        <v>4</v>
      </c>
      <c r="G393" s="52">
        <v>4</v>
      </c>
      <c r="H393" s="17">
        <v>1798</v>
      </c>
      <c r="I393" s="17">
        <f t="shared" si="46"/>
        <v>7192</v>
      </c>
      <c r="J393" s="36">
        <f t="shared" si="47"/>
        <v>1150.72</v>
      </c>
      <c r="K393" s="10">
        <f t="shared" si="48"/>
        <v>0</v>
      </c>
      <c r="L393" s="18">
        <f t="shared" si="49"/>
        <v>8342.7199999999993</v>
      </c>
    </row>
    <row r="394" spans="1:12" x14ac:dyDescent="0.25">
      <c r="A394" s="41" t="s">
        <v>25</v>
      </c>
      <c r="B394" s="13">
        <v>44741</v>
      </c>
      <c r="C394" s="53">
        <v>66007</v>
      </c>
      <c r="D394" s="47" t="s">
        <v>15</v>
      </c>
      <c r="E394" s="52" t="s">
        <v>20</v>
      </c>
      <c r="F394" s="52">
        <v>4.5</v>
      </c>
      <c r="G394" s="52">
        <v>0</v>
      </c>
      <c r="H394" s="17">
        <v>1555</v>
      </c>
      <c r="I394" s="17">
        <f t="shared" si="46"/>
        <v>6997.5</v>
      </c>
      <c r="J394" s="36">
        <f t="shared" si="47"/>
        <v>1119.6000000000001</v>
      </c>
      <c r="K394" s="10">
        <f t="shared" si="48"/>
        <v>0</v>
      </c>
      <c r="L394" s="18">
        <f t="shared" si="49"/>
        <v>8117.1</v>
      </c>
    </row>
    <row r="395" spans="1:12" x14ac:dyDescent="0.25">
      <c r="A395" s="41" t="s">
        <v>14</v>
      </c>
      <c r="B395" s="13">
        <v>11139</v>
      </c>
      <c r="C395" s="53">
        <v>66119</v>
      </c>
      <c r="D395" s="47" t="s">
        <v>23</v>
      </c>
      <c r="E395" s="52" t="s">
        <v>20</v>
      </c>
      <c r="F395" s="52">
        <v>5</v>
      </c>
      <c r="G395" s="52">
        <v>0</v>
      </c>
      <c r="H395" s="17">
        <v>1590</v>
      </c>
      <c r="I395" s="17">
        <f t="shared" si="46"/>
        <v>7950</v>
      </c>
      <c r="J395" s="36">
        <f t="shared" si="47"/>
        <v>1272</v>
      </c>
      <c r="K395" s="10">
        <f t="shared" si="48"/>
        <v>0</v>
      </c>
      <c r="L395" s="18">
        <f t="shared" si="49"/>
        <v>9222</v>
      </c>
    </row>
    <row r="396" spans="1:12" x14ac:dyDescent="0.25">
      <c r="A396" s="41" t="s">
        <v>14</v>
      </c>
      <c r="B396" s="13">
        <v>11139</v>
      </c>
      <c r="C396" s="53">
        <v>66050</v>
      </c>
      <c r="D396" s="47" t="s">
        <v>15</v>
      </c>
      <c r="E396" s="52" t="s">
        <v>17</v>
      </c>
      <c r="F396" s="52">
        <v>4</v>
      </c>
      <c r="G396" s="52">
        <v>0</v>
      </c>
      <c r="H396" s="17">
        <v>1366</v>
      </c>
      <c r="I396" s="17">
        <f t="shared" si="46"/>
        <v>5464</v>
      </c>
      <c r="J396" s="36">
        <f t="shared" si="47"/>
        <v>874.24</v>
      </c>
      <c r="K396" s="10">
        <f t="shared" si="48"/>
        <v>0</v>
      </c>
      <c r="L396" s="18">
        <f t="shared" si="49"/>
        <v>6338.24</v>
      </c>
    </row>
    <row r="397" spans="1:12" x14ac:dyDescent="0.25">
      <c r="A397" s="41" t="s">
        <v>14</v>
      </c>
      <c r="B397" s="13">
        <v>11139</v>
      </c>
      <c r="C397" s="53">
        <v>65847</v>
      </c>
      <c r="D397" s="47" t="s">
        <v>15</v>
      </c>
      <c r="E397" s="52" t="s">
        <v>16</v>
      </c>
      <c r="F397" s="52">
        <v>10.5</v>
      </c>
      <c r="G397" s="52">
        <v>10.5</v>
      </c>
      <c r="H397" s="17">
        <f>1555+243</f>
        <v>1798</v>
      </c>
      <c r="I397" s="17">
        <f t="shared" si="46"/>
        <v>18879</v>
      </c>
      <c r="J397" s="36">
        <f t="shared" si="47"/>
        <v>3020.64</v>
      </c>
      <c r="K397" s="10">
        <f t="shared" si="48"/>
        <v>0</v>
      </c>
      <c r="L397" s="18">
        <f t="shared" si="49"/>
        <v>21899.64</v>
      </c>
    </row>
    <row r="398" spans="1:12" x14ac:dyDescent="0.25">
      <c r="A398" s="41" t="s">
        <v>14</v>
      </c>
      <c r="B398" s="13">
        <v>11139</v>
      </c>
      <c r="C398" s="53">
        <v>66170</v>
      </c>
      <c r="D398" s="47" t="s">
        <v>21</v>
      </c>
      <c r="E398" s="52" t="s">
        <v>22</v>
      </c>
      <c r="F398" s="52">
        <v>8</v>
      </c>
      <c r="G398" s="52">
        <v>0</v>
      </c>
      <c r="H398" s="17">
        <v>1533</v>
      </c>
      <c r="I398" s="17">
        <f t="shared" si="46"/>
        <v>12264</v>
      </c>
      <c r="J398" s="36">
        <f t="shared" si="47"/>
        <v>1962.24</v>
      </c>
      <c r="K398" s="10">
        <f t="shared" si="48"/>
        <v>0</v>
      </c>
      <c r="L398" s="18">
        <f t="shared" si="49"/>
        <v>14226.24</v>
      </c>
    </row>
    <row r="399" spans="1:12" x14ac:dyDescent="0.25">
      <c r="A399" s="41" t="s">
        <v>14</v>
      </c>
      <c r="B399" s="13">
        <v>11139</v>
      </c>
      <c r="C399" s="53">
        <v>66194</v>
      </c>
      <c r="D399" s="47" t="s">
        <v>15</v>
      </c>
      <c r="E399" s="52" t="s">
        <v>20</v>
      </c>
      <c r="F399" s="52">
        <v>10</v>
      </c>
      <c r="G399" s="52">
        <v>0</v>
      </c>
      <c r="H399" s="17">
        <v>1590</v>
      </c>
      <c r="I399" s="17">
        <f t="shared" si="46"/>
        <v>15900</v>
      </c>
      <c r="J399" s="36">
        <v>0</v>
      </c>
      <c r="K399" s="10">
        <f t="shared" si="48"/>
        <v>15900</v>
      </c>
      <c r="L399" s="18">
        <f t="shared" si="49"/>
        <v>0</v>
      </c>
    </row>
    <row r="400" spans="1:12" x14ac:dyDescent="0.25">
      <c r="A400" s="41" t="s">
        <v>14</v>
      </c>
      <c r="B400" s="13">
        <v>11139</v>
      </c>
      <c r="C400" s="53">
        <v>66193</v>
      </c>
      <c r="D400" s="47" t="s">
        <v>15</v>
      </c>
      <c r="E400" s="52" t="s">
        <v>22</v>
      </c>
      <c r="F400" s="52">
        <v>5</v>
      </c>
      <c r="G400" s="52">
        <v>0</v>
      </c>
      <c r="H400" s="17">
        <v>1533</v>
      </c>
      <c r="I400" s="17">
        <f t="shared" si="46"/>
        <v>7665</v>
      </c>
      <c r="J400" s="36">
        <v>0</v>
      </c>
      <c r="K400" s="10">
        <f t="shared" si="48"/>
        <v>7665</v>
      </c>
      <c r="L400" s="18">
        <f t="shared" si="49"/>
        <v>0</v>
      </c>
    </row>
    <row r="401" spans="1:12" x14ac:dyDescent="0.25">
      <c r="A401" s="41" t="s">
        <v>14</v>
      </c>
      <c r="B401" s="13">
        <v>11139</v>
      </c>
      <c r="C401" s="53">
        <v>66198</v>
      </c>
      <c r="D401" s="47" t="s">
        <v>15</v>
      </c>
      <c r="E401" s="52" t="s">
        <v>22</v>
      </c>
      <c r="F401" s="52">
        <v>6</v>
      </c>
      <c r="G401" s="52">
        <v>0</v>
      </c>
      <c r="H401" s="17">
        <v>1533</v>
      </c>
      <c r="I401" s="17">
        <f t="shared" si="46"/>
        <v>9198</v>
      </c>
      <c r="J401" s="36">
        <f t="shared" si="47"/>
        <v>1471.68</v>
      </c>
      <c r="K401" s="10">
        <f t="shared" si="48"/>
        <v>0</v>
      </c>
      <c r="L401" s="18">
        <f t="shared" si="49"/>
        <v>10669.68</v>
      </c>
    </row>
    <row r="402" spans="1:12" x14ac:dyDescent="0.25">
      <c r="A402" s="41" t="s">
        <v>14</v>
      </c>
      <c r="B402" s="13">
        <v>11139</v>
      </c>
      <c r="C402" s="53">
        <v>66198</v>
      </c>
      <c r="D402" s="47" t="s">
        <v>15</v>
      </c>
      <c r="E402" s="52" t="s">
        <v>20</v>
      </c>
      <c r="F402" s="52">
        <v>5</v>
      </c>
      <c r="G402" s="52">
        <v>0</v>
      </c>
      <c r="H402" s="17">
        <v>1590</v>
      </c>
      <c r="I402" s="17">
        <f t="shared" si="46"/>
        <v>7950</v>
      </c>
      <c r="J402" s="36">
        <f t="shared" si="47"/>
        <v>1272</v>
      </c>
      <c r="K402" s="10">
        <f t="shared" si="48"/>
        <v>0</v>
      </c>
      <c r="L402" s="18">
        <f t="shared" si="49"/>
        <v>9222</v>
      </c>
    </row>
    <row r="403" spans="1:12" x14ac:dyDescent="0.25">
      <c r="A403" s="41" t="s">
        <v>14</v>
      </c>
      <c r="B403" s="13">
        <v>11139</v>
      </c>
      <c r="C403" s="53">
        <v>66199</v>
      </c>
      <c r="D403" s="47" t="s">
        <v>15</v>
      </c>
      <c r="E403" s="52" t="s">
        <v>20</v>
      </c>
      <c r="F403" s="52">
        <v>2</v>
      </c>
      <c r="G403" s="52">
        <v>0</v>
      </c>
      <c r="H403" s="17">
        <f>4380/F403</f>
        <v>2190</v>
      </c>
      <c r="I403" s="17">
        <f t="shared" si="46"/>
        <v>4380</v>
      </c>
      <c r="J403" s="36">
        <f t="shared" si="47"/>
        <v>700.80000000000007</v>
      </c>
      <c r="K403" s="10">
        <f t="shared" si="48"/>
        <v>0</v>
      </c>
      <c r="L403" s="18">
        <f t="shared" si="49"/>
        <v>5080.8</v>
      </c>
    </row>
    <row r="404" spans="1:12" x14ac:dyDescent="0.25">
      <c r="A404" s="41" t="s">
        <v>14</v>
      </c>
      <c r="B404" s="13">
        <v>11139</v>
      </c>
      <c r="C404" s="53">
        <v>66200</v>
      </c>
      <c r="D404" s="47" t="s">
        <v>15</v>
      </c>
      <c r="E404" s="52" t="s">
        <v>20</v>
      </c>
      <c r="F404" s="52">
        <v>21</v>
      </c>
      <c r="G404" s="52">
        <v>0</v>
      </c>
      <c r="H404" s="17">
        <v>1590</v>
      </c>
      <c r="I404" s="17">
        <f t="shared" si="46"/>
        <v>33390</v>
      </c>
      <c r="J404" s="36">
        <v>0</v>
      </c>
      <c r="K404" s="10">
        <f t="shared" si="48"/>
        <v>33390</v>
      </c>
      <c r="L404" s="18">
        <f t="shared" si="49"/>
        <v>0</v>
      </c>
    </row>
    <row r="405" spans="1:12" x14ac:dyDescent="0.25">
      <c r="A405" s="41" t="s">
        <v>14</v>
      </c>
      <c r="B405" s="13">
        <v>11139</v>
      </c>
      <c r="C405" s="53">
        <v>66201</v>
      </c>
      <c r="D405" s="47" t="s">
        <v>15</v>
      </c>
      <c r="E405" s="52" t="s">
        <v>20</v>
      </c>
      <c r="F405" s="52">
        <v>39</v>
      </c>
      <c r="G405" s="52">
        <v>0</v>
      </c>
      <c r="H405" s="17">
        <v>1590</v>
      </c>
      <c r="I405" s="17">
        <f t="shared" si="46"/>
        <v>62010</v>
      </c>
      <c r="J405" s="36">
        <v>0</v>
      </c>
      <c r="K405" s="10">
        <f t="shared" si="48"/>
        <v>62010</v>
      </c>
      <c r="L405" s="18">
        <f t="shared" si="49"/>
        <v>0</v>
      </c>
    </row>
    <row r="406" spans="1:12" x14ac:dyDescent="0.25">
      <c r="A406" s="41" t="s">
        <v>14</v>
      </c>
      <c r="B406" s="13">
        <v>11139</v>
      </c>
      <c r="C406" s="53">
        <v>66202</v>
      </c>
      <c r="D406" s="47" t="s">
        <v>15</v>
      </c>
      <c r="E406" s="52" t="s">
        <v>19</v>
      </c>
      <c r="F406" s="52">
        <v>14</v>
      </c>
      <c r="G406" s="52">
        <v>0</v>
      </c>
      <c r="H406" s="17">
        <v>1735</v>
      </c>
      <c r="I406" s="17">
        <f t="shared" si="46"/>
        <v>24290</v>
      </c>
      <c r="J406" s="36">
        <v>0</v>
      </c>
      <c r="K406" s="10">
        <f t="shared" si="48"/>
        <v>24290</v>
      </c>
      <c r="L406" s="18">
        <f t="shared" si="49"/>
        <v>0</v>
      </c>
    </row>
    <row r="407" spans="1:12" x14ac:dyDescent="0.25">
      <c r="A407" s="41" t="s">
        <v>24</v>
      </c>
      <c r="B407" s="13">
        <v>44742</v>
      </c>
      <c r="C407" s="53">
        <v>65943</v>
      </c>
      <c r="D407" s="47" t="s">
        <v>15</v>
      </c>
      <c r="E407" s="52" t="s">
        <v>20</v>
      </c>
      <c r="F407" s="52">
        <v>8</v>
      </c>
      <c r="G407" s="52">
        <v>0</v>
      </c>
      <c r="H407" s="17">
        <v>1555</v>
      </c>
      <c r="I407" s="17">
        <f t="shared" si="46"/>
        <v>12440</v>
      </c>
      <c r="J407" s="36">
        <f t="shared" ref="J407:J416" si="51">+I407*0.16</f>
        <v>1990.4</v>
      </c>
      <c r="K407" s="10">
        <f t="shared" si="48"/>
        <v>0</v>
      </c>
      <c r="L407" s="18">
        <f t="shared" si="49"/>
        <v>14430.4</v>
      </c>
    </row>
    <row r="408" spans="1:12" x14ac:dyDescent="0.25">
      <c r="A408" s="41" t="s">
        <v>24</v>
      </c>
      <c r="B408" s="13">
        <v>44742</v>
      </c>
      <c r="C408" s="53">
        <v>65942</v>
      </c>
      <c r="D408" s="47" t="s">
        <v>15</v>
      </c>
      <c r="E408" s="52" t="s">
        <v>20</v>
      </c>
      <c r="F408" s="52">
        <v>8</v>
      </c>
      <c r="G408" s="52">
        <v>0</v>
      </c>
      <c r="H408" s="17">
        <v>1555</v>
      </c>
      <c r="I408" s="17">
        <f t="shared" si="46"/>
        <v>12440</v>
      </c>
      <c r="J408" s="36">
        <f t="shared" si="51"/>
        <v>1990.4</v>
      </c>
      <c r="K408" s="10">
        <f t="shared" si="48"/>
        <v>0</v>
      </c>
      <c r="L408" s="18">
        <f t="shared" si="49"/>
        <v>14430.4</v>
      </c>
    </row>
    <row r="409" spans="1:12" x14ac:dyDescent="0.25">
      <c r="A409" s="41" t="s">
        <v>24</v>
      </c>
      <c r="B409" s="13">
        <v>44742</v>
      </c>
      <c r="C409" s="53">
        <v>65946</v>
      </c>
      <c r="D409" s="47" t="s">
        <v>15</v>
      </c>
      <c r="E409" s="52" t="s">
        <v>20</v>
      </c>
      <c r="F409" s="52">
        <v>5</v>
      </c>
      <c r="G409" s="52">
        <v>0</v>
      </c>
      <c r="H409" s="17">
        <v>1555</v>
      </c>
      <c r="I409" s="17">
        <f t="shared" si="46"/>
        <v>7775</v>
      </c>
      <c r="J409" s="36">
        <f t="shared" si="51"/>
        <v>1244</v>
      </c>
      <c r="K409" s="10">
        <f t="shared" si="48"/>
        <v>0</v>
      </c>
      <c r="L409" s="18">
        <f t="shared" si="49"/>
        <v>9019</v>
      </c>
    </row>
    <row r="410" spans="1:12" x14ac:dyDescent="0.25">
      <c r="A410" s="41" t="s">
        <v>24</v>
      </c>
      <c r="B410" s="13">
        <v>44742</v>
      </c>
      <c r="C410" s="53">
        <v>65850</v>
      </c>
      <c r="D410" s="47" t="s">
        <v>15</v>
      </c>
      <c r="E410" s="52" t="s">
        <v>20</v>
      </c>
      <c r="F410" s="52">
        <v>8</v>
      </c>
      <c r="G410" s="52">
        <v>0</v>
      </c>
      <c r="H410" s="17">
        <v>1555</v>
      </c>
      <c r="I410" s="17">
        <f t="shared" si="46"/>
        <v>12440</v>
      </c>
      <c r="J410" s="36">
        <f t="shared" si="51"/>
        <v>1990.4</v>
      </c>
      <c r="K410" s="10">
        <f t="shared" si="48"/>
        <v>0</v>
      </c>
      <c r="L410" s="18">
        <f t="shared" si="49"/>
        <v>14430.4</v>
      </c>
    </row>
    <row r="411" spans="1:12" x14ac:dyDescent="0.25">
      <c r="A411" s="41" t="s">
        <v>24</v>
      </c>
      <c r="B411" s="13">
        <v>44742</v>
      </c>
      <c r="C411" s="53">
        <v>65569</v>
      </c>
      <c r="D411" s="47" t="s">
        <v>15</v>
      </c>
      <c r="E411" s="52" t="s">
        <v>20</v>
      </c>
      <c r="F411" s="52">
        <v>11</v>
      </c>
      <c r="G411" s="52">
        <v>0</v>
      </c>
      <c r="H411" s="17">
        <v>1555</v>
      </c>
      <c r="I411" s="17">
        <f t="shared" si="46"/>
        <v>17105</v>
      </c>
      <c r="J411" s="36">
        <f t="shared" si="51"/>
        <v>2736.8</v>
      </c>
      <c r="K411" s="10">
        <f t="shared" si="48"/>
        <v>0</v>
      </c>
      <c r="L411" s="18">
        <f t="shared" si="49"/>
        <v>19841.8</v>
      </c>
    </row>
    <row r="412" spans="1:12" x14ac:dyDescent="0.25">
      <c r="A412" s="41" t="s">
        <v>24</v>
      </c>
      <c r="B412" s="13">
        <v>44742</v>
      </c>
      <c r="C412" s="53">
        <v>66127</v>
      </c>
      <c r="D412" s="47" t="s">
        <v>15</v>
      </c>
      <c r="E412" s="52" t="s">
        <v>16</v>
      </c>
      <c r="F412" s="52">
        <v>7</v>
      </c>
      <c r="G412" s="52">
        <v>7</v>
      </c>
      <c r="H412" s="17">
        <v>1798</v>
      </c>
      <c r="I412" s="17">
        <f t="shared" si="46"/>
        <v>12586</v>
      </c>
      <c r="J412" s="36">
        <f t="shared" si="51"/>
        <v>2013.76</v>
      </c>
      <c r="K412" s="10">
        <f t="shared" si="48"/>
        <v>0</v>
      </c>
      <c r="L412" s="18">
        <f t="shared" si="49"/>
        <v>14599.76</v>
      </c>
    </row>
    <row r="413" spans="1:12" x14ac:dyDescent="0.25">
      <c r="A413" s="41" t="s">
        <v>25</v>
      </c>
      <c r="B413" s="13">
        <v>44742</v>
      </c>
      <c r="C413" s="53">
        <v>65932</v>
      </c>
      <c r="D413" s="47" t="s">
        <v>15</v>
      </c>
      <c r="E413" s="52" t="s">
        <v>20</v>
      </c>
      <c r="F413" s="52">
        <v>16</v>
      </c>
      <c r="G413" s="52">
        <v>0</v>
      </c>
      <c r="H413" s="17">
        <v>1555</v>
      </c>
      <c r="I413" s="17">
        <f t="shared" ref="I413:I416" si="52">+H413*F413</f>
        <v>24880</v>
      </c>
      <c r="J413" s="36">
        <f t="shared" si="51"/>
        <v>3980.8</v>
      </c>
      <c r="K413" s="10">
        <f t="shared" ref="K413:K416" si="53">IF(J413&gt;0,0,I413)</f>
        <v>0</v>
      </c>
      <c r="L413" s="18">
        <f t="shared" ref="L413:L416" si="54">IF(J413=0,0,K413+I413+J413)</f>
        <v>28860.799999999999</v>
      </c>
    </row>
    <row r="414" spans="1:12" x14ac:dyDescent="0.25">
      <c r="A414" s="41" t="s">
        <v>25</v>
      </c>
      <c r="B414" s="13">
        <v>44742</v>
      </c>
      <c r="C414" s="53">
        <v>66128</v>
      </c>
      <c r="D414" s="47" t="s">
        <v>15</v>
      </c>
      <c r="E414" s="52" t="s">
        <v>16</v>
      </c>
      <c r="F414" s="52">
        <v>11</v>
      </c>
      <c r="G414" s="52">
        <v>11</v>
      </c>
      <c r="H414" s="17">
        <v>1798</v>
      </c>
      <c r="I414" s="17">
        <f t="shared" si="52"/>
        <v>19778</v>
      </c>
      <c r="J414" s="36">
        <f t="shared" si="51"/>
        <v>3164.48</v>
      </c>
      <c r="K414" s="10">
        <f t="shared" si="53"/>
        <v>0</v>
      </c>
      <c r="L414" s="18">
        <f t="shared" si="54"/>
        <v>22942.48</v>
      </c>
    </row>
    <row r="415" spans="1:12" x14ac:dyDescent="0.25">
      <c r="A415" s="41" t="s">
        <v>25</v>
      </c>
      <c r="B415" s="13">
        <v>44742</v>
      </c>
      <c r="C415" s="53">
        <v>65928</v>
      </c>
      <c r="D415" s="47" t="s">
        <v>15</v>
      </c>
      <c r="E415" s="52" t="s">
        <v>20</v>
      </c>
      <c r="F415" s="52">
        <v>15.5</v>
      </c>
      <c r="G415" s="52">
        <v>0</v>
      </c>
      <c r="H415" s="17">
        <v>1555</v>
      </c>
      <c r="I415" s="17">
        <f t="shared" si="52"/>
        <v>24102.5</v>
      </c>
      <c r="J415" s="36">
        <f t="shared" si="51"/>
        <v>3856.4</v>
      </c>
      <c r="K415" s="10">
        <f t="shared" si="53"/>
        <v>0</v>
      </c>
      <c r="L415" s="18">
        <f t="shared" si="54"/>
        <v>27958.9</v>
      </c>
    </row>
    <row r="416" spans="1:12" x14ac:dyDescent="0.25">
      <c r="A416" s="41" t="s">
        <v>25</v>
      </c>
      <c r="B416" s="13">
        <v>44742</v>
      </c>
      <c r="C416" s="53">
        <v>66120</v>
      </c>
      <c r="D416" s="47" t="s">
        <v>23</v>
      </c>
      <c r="E416" s="52" t="s">
        <v>20</v>
      </c>
      <c r="F416" s="52">
        <v>7</v>
      </c>
      <c r="G416" s="52">
        <v>0</v>
      </c>
      <c r="H416" s="17">
        <v>1590</v>
      </c>
      <c r="I416" s="17">
        <f t="shared" si="52"/>
        <v>11130</v>
      </c>
      <c r="J416" s="36">
        <f t="shared" si="51"/>
        <v>1780.8</v>
      </c>
      <c r="K416" s="10">
        <f t="shared" si="53"/>
        <v>0</v>
      </c>
      <c r="L416" s="18">
        <f t="shared" si="54"/>
        <v>12910.8</v>
      </c>
    </row>
    <row r="417" spans="1:12" x14ac:dyDescent="0.25">
      <c r="A417" s="41"/>
      <c r="B417" s="13"/>
      <c r="C417" s="53"/>
      <c r="D417" s="47"/>
      <c r="E417" s="52"/>
      <c r="F417" s="52"/>
      <c r="G417" s="52"/>
      <c r="H417" s="17"/>
      <c r="I417" s="17">
        <f t="shared" ref="I413:I476" si="55">+H417*F417</f>
        <v>0</v>
      </c>
      <c r="J417" s="36">
        <f t="shared" ref="J413:J476" si="56">+I417*0.16</f>
        <v>0</v>
      </c>
      <c r="K417" s="10">
        <f t="shared" ref="K413:K476" si="57">IF(J417&gt;0,0,I417)</f>
        <v>0</v>
      </c>
      <c r="L417" s="18">
        <f t="shared" ref="L413:L476" si="58">IF(J417=0,0,K417+I417+J417)</f>
        <v>0</v>
      </c>
    </row>
    <row r="418" spans="1:12" x14ac:dyDescent="0.25">
      <c r="A418" s="41"/>
      <c r="B418" s="13"/>
      <c r="C418" s="53"/>
      <c r="D418" s="47"/>
      <c r="E418" s="52"/>
      <c r="F418" s="52"/>
      <c r="G418" s="52"/>
      <c r="H418" s="17"/>
      <c r="I418" s="17">
        <f t="shared" si="55"/>
        <v>0</v>
      </c>
      <c r="J418" s="36">
        <f t="shared" si="56"/>
        <v>0</v>
      </c>
      <c r="K418" s="10">
        <f t="shared" si="57"/>
        <v>0</v>
      </c>
      <c r="L418" s="18">
        <f t="shared" si="58"/>
        <v>0</v>
      </c>
    </row>
    <row r="419" spans="1:12" x14ac:dyDescent="0.25">
      <c r="A419" s="41"/>
      <c r="B419" s="13"/>
      <c r="C419" s="53"/>
      <c r="D419" s="47"/>
      <c r="E419" s="52"/>
      <c r="F419" s="52"/>
      <c r="G419" s="52"/>
      <c r="H419" s="17"/>
      <c r="I419" s="17">
        <f t="shared" si="55"/>
        <v>0</v>
      </c>
      <c r="J419" s="36">
        <f t="shared" si="56"/>
        <v>0</v>
      </c>
      <c r="K419" s="10">
        <f t="shared" si="57"/>
        <v>0</v>
      </c>
      <c r="L419" s="18">
        <f t="shared" si="58"/>
        <v>0</v>
      </c>
    </row>
    <row r="420" spans="1:12" x14ac:dyDescent="0.25">
      <c r="A420" s="41"/>
      <c r="B420" s="13"/>
      <c r="C420" s="53"/>
      <c r="D420" s="47"/>
      <c r="E420" s="52"/>
      <c r="F420" s="52"/>
      <c r="G420" s="52"/>
      <c r="H420" s="17"/>
      <c r="I420" s="17">
        <f t="shared" si="55"/>
        <v>0</v>
      </c>
      <c r="J420" s="36">
        <f t="shared" si="56"/>
        <v>0</v>
      </c>
      <c r="K420" s="10">
        <f t="shared" si="57"/>
        <v>0</v>
      </c>
      <c r="L420" s="18">
        <f t="shared" si="58"/>
        <v>0</v>
      </c>
    </row>
    <row r="421" spans="1:12" x14ac:dyDescent="0.25">
      <c r="A421" s="41"/>
      <c r="B421" s="13"/>
      <c r="C421" s="53"/>
      <c r="D421" s="47"/>
      <c r="E421" s="52"/>
      <c r="F421" s="52"/>
      <c r="G421" s="52"/>
      <c r="H421" s="17"/>
      <c r="I421" s="17">
        <f t="shared" si="55"/>
        <v>0</v>
      </c>
      <c r="J421" s="36">
        <f t="shared" si="56"/>
        <v>0</v>
      </c>
      <c r="K421" s="10">
        <f t="shared" si="57"/>
        <v>0</v>
      </c>
      <c r="L421" s="18">
        <f t="shared" si="58"/>
        <v>0</v>
      </c>
    </row>
    <row r="422" spans="1:12" x14ac:dyDescent="0.25">
      <c r="A422" s="41"/>
      <c r="B422" s="13"/>
      <c r="C422" s="53"/>
      <c r="D422" s="47"/>
      <c r="E422" s="52"/>
      <c r="F422" s="52"/>
      <c r="G422" s="52"/>
      <c r="H422" s="17"/>
      <c r="I422" s="17">
        <f t="shared" si="55"/>
        <v>0</v>
      </c>
      <c r="J422" s="36">
        <f t="shared" si="56"/>
        <v>0</v>
      </c>
      <c r="K422" s="10">
        <f t="shared" si="57"/>
        <v>0</v>
      </c>
      <c r="L422" s="18">
        <f t="shared" si="58"/>
        <v>0</v>
      </c>
    </row>
    <row r="423" spans="1:12" x14ac:dyDescent="0.25">
      <c r="A423" s="41"/>
      <c r="B423" s="13"/>
      <c r="C423" s="53"/>
      <c r="D423" s="47"/>
      <c r="E423" s="52"/>
      <c r="F423" s="52"/>
      <c r="G423" s="52"/>
      <c r="H423" s="17"/>
      <c r="I423" s="17">
        <f t="shared" si="55"/>
        <v>0</v>
      </c>
      <c r="J423" s="36">
        <f t="shared" si="56"/>
        <v>0</v>
      </c>
      <c r="K423" s="10">
        <f t="shared" si="57"/>
        <v>0</v>
      </c>
      <c r="L423" s="18">
        <f t="shared" si="58"/>
        <v>0</v>
      </c>
    </row>
    <row r="424" spans="1:12" x14ac:dyDescent="0.25">
      <c r="A424" s="41"/>
      <c r="B424" s="13"/>
      <c r="C424" s="53"/>
      <c r="D424" s="47"/>
      <c r="E424" s="52"/>
      <c r="F424" s="52"/>
      <c r="G424" s="52"/>
      <c r="H424" s="17"/>
      <c r="I424" s="17">
        <f t="shared" si="55"/>
        <v>0</v>
      </c>
      <c r="J424" s="36">
        <f t="shared" si="56"/>
        <v>0</v>
      </c>
      <c r="K424" s="10">
        <f t="shared" si="57"/>
        <v>0</v>
      </c>
      <c r="L424" s="18">
        <f t="shared" si="58"/>
        <v>0</v>
      </c>
    </row>
    <row r="425" spans="1:12" x14ac:dyDescent="0.25">
      <c r="A425" s="41"/>
      <c r="B425" s="13"/>
      <c r="C425" s="53"/>
      <c r="D425" s="47"/>
      <c r="E425" s="52"/>
      <c r="F425" s="52"/>
      <c r="G425" s="52"/>
      <c r="H425" s="17"/>
      <c r="I425" s="17">
        <f t="shared" si="55"/>
        <v>0</v>
      </c>
      <c r="J425" s="36">
        <f t="shared" si="56"/>
        <v>0</v>
      </c>
      <c r="K425" s="10">
        <f t="shared" si="57"/>
        <v>0</v>
      </c>
      <c r="L425" s="18">
        <f t="shared" si="58"/>
        <v>0</v>
      </c>
    </row>
    <row r="426" spans="1:12" x14ac:dyDescent="0.25">
      <c r="A426" s="41"/>
      <c r="B426" s="13"/>
      <c r="C426" s="53"/>
      <c r="D426" s="47"/>
      <c r="E426" s="52"/>
      <c r="F426" s="52"/>
      <c r="G426" s="52"/>
      <c r="H426" s="17"/>
      <c r="I426" s="17">
        <f t="shared" si="55"/>
        <v>0</v>
      </c>
      <c r="J426" s="36">
        <f t="shared" si="56"/>
        <v>0</v>
      </c>
      <c r="K426" s="10">
        <f t="shared" si="57"/>
        <v>0</v>
      </c>
      <c r="L426" s="18">
        <f t="shared" si="58"/>
        <v>0</v>
      </c>
    </row>
    <row r="427" spans="1:12" x14ac:dyDescent="0.25">
      <c r="A427" s="41"/>
      <c r="B427" s="13"/>
      <c r="C427" s="53"/>
      <c r="D427" s="47"/>
      <c r="E427" s="52"/>
      <c r="F427" s="52"/>
      <c r="G427" s="52"/>
      <c r="H427" s="17"/>
      <c r="I427" s="17">
        <f t="shared" si="55"/>
        <v>0</v>
      </c>
      <c r="J427" s="36">
        <f t="shared" si="56"/>
        <v>0</v>
      </c>
      <c r="K427" s="10">
        <f t="shared" si="57"/>
        <v>0</v>
      </c>
      <c r="L427" s="18">
        <f t="shared" si="58"/>
        <v>0</v>
      </c>
    </row>
    <row r="428" spans="1:12" x14ac:dyDescent="0.25">
      <c r="A428" s="41"/>
      <c r="B428" s="13"/>
      <c r="C428" s="53"/>
      <c r="D428" s="47"/>
      <c r="E428" s="52"/>
      <c r="F428" s="52"/>
      <c r="G428" s="52"/>
      <c r="H428" s="17"/>
      <c r="I428" s="17">
        <f t="shared" si="55"/>
        <v>0</v>
      </c>
      <c r="J428" s="36">
        <f t="shared" si="56"/>
        <v>0</v>
      </c>
      <c r="K428" s="10">
        <f t="shared" si="57"/>
        <v>0</v>
      </c>
      <c r="L428" s="18">
        <f t="shared" si="58"/>
        <v>0</v>
      </c>
    </row>
    <row r="429" spans="1:12" x14ac:dyDescent="0.25">
      <c r="A429" s="41"/>
      <c r="B429" s="13"/>
      <c r="C429" s="53"/>
      <c r="D429" s="47"/>
      <c r="E429" s="52"/>
      <c r="F429" s="52"/>
      <c r="G429" s="52"/>
      <c r="H429" s="17"/>
      <c r="I429" s="17">
        <f t="shared" si="55"/>
        <v>0</v>
      </c>
      <c r="J429" s="36">
        <f t="shared" si="56"/>
        <v>0</v>
      </c>
      <c r="K429" s="10">
        <f t="shared" si="57"/>
        <v>0</v>
      </c>
      <c r="L429" s="18">
        <f t="shared" si="58"/>
        <v>0</v>
      </c>
    </row>
    <row r="430" spans="1:12" x14ac:dyDescent="0.25">
      <c r="A430" s="41"/>
      <c r="B430" s="13"/>
      <c r="C430" s="53"/>
      <c r="D430" s="47"/>
      <c r="E430" s="52"/>
      <c r="F430" s="52"/>
      <c r="G430" s="52"/>
      <c r="H430" s="17"/>
      <c r="I430" s="17">
        <f t="shared" si="55"/>
        <v>0</v>
      </c>
      <c r="J430" s="36">
        <f t="shared" si="56"/>
        <v>0</v>
      </c>
      <c r="K430" s="10">
        <f t="shared" si="57"/>
        <v>0</v>
      </c>
      <c r="L430" s="18">
        <f t="shared" si="58"/>
        <v>0</v>
      </c>
    </row>
    <row r="431" spans="1:12" x14ac:dyDescent="0.25">
      <c r="A431" s="41"/>
      <c r="B431" s="13"/>
      <c r="C431" s="53"/>
      <c r="D431" s="47"/>
      <c r="E431" s="52"/>
      <c r="F431" s="52"/>
      <c r="G431" s="52"/>
      <c r="H431" s="17"/>
      <c r="I431" s="17">
        <f t="shared" si="55"/>
        <v>0</v>
      </c>
      <c r="J431" s="36">
        <f t="shared" si="56"/>
        <v>0</v>
      </c>
      <c r="K431" s="10">
        <f t="shared" si="57"/>
        <v>0</v>
      </c>
      <c r="L431" s="18">
        <f t="shared" si="58"/>
        <v>0</v>
      </c>
    </row>
    <row r="432" spans="1:12" x14ac:dyDescent="0.25">
      <c r="A432" s="41"/>
      <c r="B432" s="13"/>
      <c r="C432" s="53"/>
      <c r="D432" s="47"/>
      <c r="E432" s="52"/>
      <c r="F432" s="52"/>
      <c r="G432" s="52"/>
      <c r="H432" s="17"/>
      <c r="I432" s="17">
        <f t="shared" si="55"/>
        <v>0</v>
      </c>
      <c r="J432" s="36">
        <f t="shared" si="56"/>
        <v>0</v>
      </c>
      <c r="K432" s="10">
        <f t="shared" si="57"/>
        <v>0</v>
      </c>
      <c r="L432" s="18">
        <f t="shared" si="58"/>
        <v>0</v>
      </c>
    </row>
    <row r="433" spans="1:12" x14ac:dyDescent="0.25">
      <c r="A433" s="41"/>
      <c r="B433" s="13"/>
      <c r="C433" s="53"/>
      <c r="D433" s="47"/>
      <c r="E433" s="52"/>
      <c r="F433" s="52"/>
      <c r="G433" s="52"/>
      <c r="H433" s="17"/>
      <c r="I433" s="17">
        <f t="shared" si="55"/>
        <v>0</v>
      </c>
      <c r="J433" s="36">
        <f t="shared" si="56"/>
        <v>0</v>
      </c>
      <c r="K433" s="10">
        <f t="shared" si="57"/>
        <v>0</v>
      </c>
      <c r="L433" s="18">
        <f t="shared" si="58"/>
        <v>0</v>
      </c>
    </row>
    <row r="434" spans="1:12" x14ac:dyDescent="0.25">
      <c r="A434" s="41"/>
      <c r="B434" s="13"/>
      <c r="C434" s="53"/>
      <c r="D434" s="47"/>
      <c r="E434" s="52"/>
      <c r="F434" s="52"/>
      <c r="G434" s="52"/>
      <c r="H434" s="17"/>
      <c r="I434" s="17">
        <f t="shared" si="55"/>
        <v>0</v>
      </c>
      <c r="J434" s="36">
        <f t="shared" si="56"/>
        <v>0</v>
      </c>
      <c r="K434" s="10">
        <f t="shared" si="57"/>
        <v>0</v>
      </c>
      <c r="L434" s="18">
        <f t="shared" si="58"/>
        <v>0</v>
      </c>
    </row>
    <row r="435" spans="1:12" x14ac:dyDescent="0.25">
      <c r="A435" s="41"/>
      <c r="B435" s="13"/>
      <c r="C435" s="53"/>
      <c r="D435" s="47"/>
      <c r="E435" s="52"/>
      <c r="F435" s="52"/>
      <c r="G435" s="52"/>
      <c r="H435" s="17"/>
      <c r="I435" s="17">
        <f t="shared" si="55"/>
        <v>0</v>
      </c>
      <c r="J435" s="36">
        <f t="shared" si="56"/>
        <v>0</v>
      </c>
      <c r="K435" s="10">
        <f t="shared" si="57"/>
        <v>0</v>
      </c>
      <c r="L435" s="18">
        <f t="shared" si="58"/>
        <v>0</v>
      </c>
    </row>
    <row r="436" spans="1:12" x14ac:dyDescent="0.25">
      <c r="A436" s="41"/>
      <c r="B436" s="13"/>
      <c r="C436" s="53"/>
      <c r="D436" s="47"/>
      <c r="E436" s="52"/>
      <c r="F436" s="52"/>
      <c r="G436" s="52"/>
      <c r="H436" s="17"/>
      <c r="I436" s="17">
        <f t="shared" si="55"/>
        <v>0</v>
      </c>
      <c r="J436" s="36">
        <f t="shared" si="56"/>
        <v>0</v>
      </c>
      <c r="K436" s="10">
        <f t="shared" si="57"/>
        <v>0</v>
      </c>
      <c r="L436" s="18">
        <f t="shared" si="58"/>
        <v>0</v>
      </c>
    </row>
    <row r="437" spans="1:12" x14ac:dyDescent="0.25">
      <c r="A437" s="41"/>
      <c r="B437" s="13"/>
      <c r="C437" s="53"/>
      <c r="D437" s="47"/>
      <c r="E437" s="52"/>
      <c r="F437" s="52"/>
      <c r="G437" s="52"/>
      <c r="H437" s="17"/>
      <c r="I437" s="17">
        <f t="shared" si="55"/>
        <v>0</v>
      </c>
      <c r="J437" s="36">
        <f t="shared" si="56"/>
        <v>0</v>
      </c>
      <c r="K437" s="10">
        <f t="shared" si="57"/>
        <v>0</v>
      </c>
      <c r="L437" s="18">
        <f t="shared" si="58"/>
        <v>0</v>
      </c>
    </row>
    <row r="438" spans="1:12" x14ac:dyDescent="0.25">
      <c r="A438" s="41"/>
      <c r="B438" s="13"/>
      <c r="C438" s="53"/>
      <c r="D438" s="47"/>
      <c r="E438" s="52"/>
      <c r="F438" s="52"/>
      <c r="G438" s="52"/>
      <c r="H438" s="17"/>
      <c r="I438" s="17">
        <f t="shared" si="55"/>
        <v>0</v>
      </c>
      <c r="J438" s="36">
        <f t="shared" si="56"/>
        <v>0</v>
      </c>
      <c r="K438" s="10">
        <f t="shared" si="57"/>
        <v>0</v>
      </c>
      <c r="L438" s="18">
        <f t="shared" si="58"/>
        <v>0</v>
      </c>
    </row>
    <row r="439" spans="1:12" x14ac:dyDescent="0.25">
      <c r="A439" s="41"/>
      <c r="B439" s="13"/>
      <c r="C439" s="53"/>
      <c r="D439" s="47"/>
      <c r="E439" s="52"/>
      <c r="F439" s="52"/>
      <c r="G439" s="52"/>
      <c r="H439" s="17"/>
      <c r="I439" s="17">
        <f t="shared" si="55"/>
        <v>0</v>
      </c>
      <c r="J439" s="36">
        <f t="shared" si="56"/>
        <v>0</v>
      </c>
      <c r="K439" s="10">
        <f t="shared" si="57"/>
        <v>0</v>
      </c>
      <c r="L439" s="18">
        <f t="shared" si="58"/>
        <v>0</v>
      </c>
    </row>
    <row r="440" spans="1:12" x14ac:dyDescent="0.25">
      <c r="A440" s="41"/>
      <c r="B440" s="13"/>
      <c r="C440" s="53"/>
      <c r="D440" s="47"/>
      <c r="E440" s="52"/>
      <c r="F440" s="52"/>
      <c r="G440" s="52"/>
      <c r="H440" s="17"/>
      <c r="I440" s="17">
        <f t="shared" si="55"/>
        <v>0</v>
      </c>
      <c r="J440" s="36">
        <f t="shared" si="56"/>
        <v>0</v>
      </c>
      <c r="K440" s="10">
        <f t="shared" si="57"/>
        <v>0</v>
      </c>
      <c r="L440" s="18">
        <f t="shared" si="58"/>
        <v>0</v>
      </c>
    </row>
    <row r="441" spans="1:12" x14ac:dyDescent="0.25">
      <c r="A441" s="41"/>
      <c r="B441" s="13"/>
      <c r="C441" s="53"/>
      <c r="D441" s="47"/>
      <c r="E441" s="52"/>
      <c r="F441" s="52"/>
      <c r="G441" s="52"/>
      <c r="H441" s="17"/>
      <c r="I441" s="17">
        <f t="shared" si="55"/>
        <v>0</v>
      </c>
      <c r="J441" s="36">
        <f t="shared" si="56"/>
        <v>0</v>
      </c>
      <c r="K441" s="10">
        <f t="shared" si="57"/>
        <v>0</v>
      </c>
      <c r="L441" s="18">
        <f t="shared" si="58"/>
        <v>0</v>
      </c>
    </row>
    <row r="442" spans="1:12" x14ac:dyDescent="0.25">
      <c r="A442" s="41"/>
      <c r="B442" s="13"/>
      <c r="C442" s="53"/>
      <c r="D442" s="47"/>
      <c r="E442" s="52"/>
      <c r="F442" s="52"/>
      <c r="G442" s="52"/>
      <c r="H442" s="17"/>
      <c r="I442" s="17">
        <f t="shared" si="55"/>
        <v>0</v>
      </c>
      <c r="J442" s="36">
        <f t="shared" si="56"/>
        <v>0</v>
      </c>
      <c r="K442" s="10">
        <f t="shared" si="57"/>
        <v>0</v>
      </c>
      <c r="L442" s="18">
        <f t="shared" si="58"/>
        <v>0</v>
      </c>
    </row>
    <row r="443" spans="1:12" x14ac:dyDescent="0.25">
      <c r="A443" s="41"/>
      <c r="B443" s="13"/>
      <c r="C443" s="53"/>
      <c r="D443" s="47"/>
      <c r="E443" s="52"/>
      <c r="F443" s="52"/>
      <c r="G443" s="52"/>
      <c r="H443" s="17"/>
      <c r="I443" s="17">
        <f t="shared" si="55"/>
        <v>0</v>
      </c>
      <c r="J443" s="36">
        <f t="shared" si="56"/>
        <v>0</v>
      </c>
      <c r="K443" s="10">
        <f t="shared" si="57"/>
        <v>0</v>
      </c>
      <c r="L443" s="18">
        <f t="shared" si="58"/>
        <v>0</v>
      </c>
    </row>
    <row r="444" spans="1:12" x14ac:dyDescent="0.25">
      <c r="A444" s="41"/>
      <c r="B444" s="13"/>
      <c r="C444" s="53"/>
      <c r="D444" s="47"/>
      <c r="E444" s="52"/>
      <c r="F444" s="52"/>
      <c r="G444" s="52"/>
      <c r="H444" s="17"/>
      <c r="I444" s="17">
        <f t="shared" si="55"/>
        <v>0</v>
      </c>
      <c r="J444" s="36">
        <f t="shared" si="56"/>
        <v>0</v>
      </c>
      <c r="K444" s="10">
        <f t="shared" si="57"/>
        <v>0</v>
      </c>
      <c r="L444" s="18">
        <f t="shared" si="58"/>
        <v>0</v>
      </c>
    </row>
    <row r="445" spans="1:12" x14ac:dyDescent="0.25">
      <c r="A445" s="41"/>
      <c r="B445" s="13"/>
      <c r="C445" s="53"/>
      <c r="D445" s="47"/>
      <c r="E445" s="52"/>
      <c r="F445" s="52"/>
      <c r="G445" s="52"/>
      <c r="H445" s="17"/>
      <c r="I445" s="17">
        <f t="shared" si="55"/>
        <v>0</v>
      </c>
      <c r="J445" s="36">
        <f t="shared" si="56"/>
        <v>0</v>
      </c>
      <c r="K445" s="10">
        <f t="shared" si="57"/>
        <v>0</v>
      </c>
      <c r="L445" s="18">
        <f t="shared" si="58"/>
        <v>0</v>
      </c>
    </row>
    <row r="446" spans="1:12" x14ac:dyDescent="0.25">
      <c r="A446" s="41"/>
      <c r="B446" s="13"/>
      <c r="C446" s="53"/>
      <c r="D446" s="47"/>
      <c r="E446" s="52"/>
      <c r="F446" s="52"/>
      <c r="G446" s="52"/>
      <c r="H446" s="17"/>
      <c r="I446" s="17">
        <f t="shared" si="55"/>
        <v>0</v>
      </c>
      <c r="J446" s="36">
        <f t="shared" si="56"/>
        <v>0</v>
      </c>
      <c r="K446" s="10">
        <f t="shared" si="57"/>
        <v>0</v>
      </c>
      <c r="L446" s="18">
        <f t="shared" si="58"/>
        <v>0</v>
      </c>
    </row>
    <row r="447" spans="1:12" x14ac:dyDescent="0.25">
      <c r="A447" s="41"/>
      <c r="B447" s="13"/>
      <c r="C447" s="53"/>
      <c r="D447" s="47"/>
      <c r="E447" s="52"/>
      <c r="F447" s="52"/>
      <c r="G447" s="52"/>
      <c r="H447" s="17"/>
      <c r="I447" s="17">
        <f t="shared" si="55"/>
        <v>0</v>
      </c>
      <c r="J447" s="36">
        <f t="shared" si="56"/>
        <v>0</v>
      </c>
      <c r="K447" s="10">
        <f t="shared" si="57"/>
        <v>0</v>
      </c>
      <c r="L447" s="18">
        <f t="shared" si="58"/>
        <v>0</v>
      </c>
    </row>
    <row r="448" spans="1:12" x14ac:dyDescent="0.25">
      <c r="A448" s="41"/>
      <c r="B448" s="13"/>
      <c r="C448" s="53"/>
      <c r="D448" s="47"/>
      <c r="E448" s="52"/>
      <c r="F448" s="52"/>
      <c r="G448" s="52"/>
      <c r="H448" s="17"/>
      <c r="I448" s="17">
        <f t="shared" si="55"/>
        <v>0</v>
      </c>
      <c r="J448" s="36">
        <f t="shared" si="56"/>
        <v>0</v>
      </c>
      <c r="K448" s="10">
        <f t="shared" si="57"/>
        <v>0</v>
      </c>
      <c r="L448" s="18">
        <f t="shared" si="58"/>
        <v>0</v>
      </c>
    </row>
    <row r="449" spans="1:12" x14ac:dyDescent="0.25">
      <c r="A449" s="41"/>
      <c r="B449" s="13"/>
      <c r="C449" s="53"/>
      <c r="D449" s="47"/>
      <c r="E449" s="52"/>
      <c r="F449" s="52"/>
      <c r="G449" s="52"/>
      <c r="H449" s="17"/>
      <c r="I449" s="17">
        <f t="shared" si="55"/>
        <v>0</v>
      </c>
      <c r="J449" s="36">
        <f t="shared" si="56"/>
        <v>0</v>
      </c>
      <c r="K449" s="10">
        <f t="shared" si="57"/>
        <v>0</v>
      </c>
      <c r="L449" s="18">
        <f t="shared" si="58"/>
        <v>0</v>
      </c>
    </row>
    <row r="450" spans="1:12" x14ac:dyDescent="0.25">
      <c r="A450" s="41"/>
      <c r="B450" s="13"/>
      <c r="C450" s="53"/>
      <c r="D450" s="47"/>
      <c r="E450" s="52"/>
      <c r="F450" s="52"/>
      <c r="G450" s="52"/>
      <c r="H450" s="17"/>
      <c r="I450" s="17">
        <f t="shared" si="55"/>
        <v>0</v>
      </c>
      <c r="J450" s="36">
        <f t="shared" si="56"/>
        <v>0</v>
      </c>
      <c r="K450" s="10">
        <f t="shared" si="57"/>
        <v>0</v>
      </c>
      <c r="L450" s="18">
        <f t="shared" si="58"/>
        <v>0</v>
      </c>
    </row>
    <row r="451" spans="1:12" x14ac:dyDescent="0.25">
      <c r="A451" s="41"/>
      <c r="B451" s="13"/>
      <c r="C451" s="53"/>
      <c r="D451" s="47"/>
      <c r="E451" s="52"/>
      <c r="F451" s="52"/>
      <c r="G451" s="52"/>
      <c r="H451" s="17"/>
      <c r="I451" s="17">
        <f t="shared" si="55"/>
        <v>0</v>
      </c>
      <c r="J451" s="36">
        <f t="shared" si="56"/>
        <v>0</v>
      </c>
      <c r="K451" s="10">
        <f t="shared" si="57"/>
        <v>0</v>
      </c>
      <c r="L451" s="18">
        <f t="shared" si="58"/>
        <v>0</v>
      </c>
    </row>
    <row r="452" spans="1:12" x14ac:dyDescent="0.25">
      <c r="A452" s="41"/>
      <c r="B452" s="13"/>
      <c r="C452" s="53"/>
      <c r="D452" s="47"/>
      <c r="E452" s="52"/>
      <c r="F452" s="52"/>
      <c r="G452" s="52"/>
      <c r="H452" s="17"/>
      <c r="I452" s="17">
        <f t="shared" si="55"/>
        <v>0</v>
      </c>
      <c r="J452" s="36">
        <f t="shared" si="56"/>
        <v>0</v>
      </c>
      <c r="K452" s="10">
        <f t="shared" si="57"/>
        <v>0</v>
      </c>
      <c r="L452" s="18">
        <f t="shared" si="58"/>
        <v>0</v>
      </c>
    </row>
    <row r="453" spans="1:12" x14ac:dyDescent="0.25">
      <c r="A453" s="41"/>
      <c r="B453" s="13"/>
      <c r="C453" s="53"/>
      <c r="D453" s="47"/>
      <c r="E453" s="52"/>
      <c r="F453" s="52"/>
      <c r="G453" s="52"/>
      <c r="H453" s="17"/>
      <c r="I453" s="17">
        <f t="shared" si="55"/>
        <v>0</v>
      </c>
      <c r="J453" s="36">
        <f t="shared" si="56"/>
        <v>0</v>
      </c>
      <c r="K453" s="10">
        <f t="shared" si="57"/>
        <v>0</v>
      </c>
      <c r="L453" s="18">
        <f t="shared" si="58"/>
        <v>0</v>
      </c>
    </row>
    <row r="454" spans="1:12" x14ac:dyDescent="0.25">
      <c r="A454" s="41"/>
      <c r="B454" s="13"/>
      <c r="C454" s="53"/>
      <c r="D454" s="47"/>
      <c r="E454" s="52"/>
      <c r="F454" s="52"/>
      <c r="G454" s="52"/>
      <c r="H454" s="17"/>
      <c r="I454" s="17">
        <f t="shared" si="55"/>
        <v>0</v>
      </c>
      <c r="J454" s="36">
        <f t="shared" si="56"/>
        <v>0</v>
      </c>
      <c r="K454" s="10">
        <f t="shared" si="57"/>
        <v>0</v>
      </c>
      <c r="L454" s="18">
        <f t="shared" si="58"/>
        <v>0</v>
      </c>
    </row>
    <row r="455" spans="1:12" x14ac:dyDescent="0.25">
      <c r="A455" s="41"/>
      <c r="B455" s="13"/>
      <c r="C455" s="53"/>
      <c r="D455" s="47"/>
      <c r="E455" s="52"/>
      <c r="F455" s="52"/>
      <c r="G455" s="52"/>
      <c r="H455" s="17"/>
      <c r="I455" s="17">
        <f t="shared" si="55"/>
        <v>0</v>
      </c>
      <c r="J455" s="36">
        <f t="shared" si="56"/>
        <v>0</v>
      </c>
      <c r="K455" s="10">
        <f t="shared" si="57"/>
        <v>0</v>
      </c>
      <c r="L455" s="18">
        <f t="shared" si="58"/>
        <v>0</v>
      </c>
    </row>
    <row r="456" spans="1:12" x14ac:dyDescent="0.25">
      <c r="A456" s="41"/>
      <c r="B456" s="13"/>
      <c r="C456" s="53"/>
      <c r="D456" s="47"/>
      <c r="E456" s="52"/>
      <c r="F456" s="52"/>
      <c r="G456" s="52"/>
      <c r="H456" s="17"/>
      <c r="I456" s="17">
        <f t="shared" si="55"/>
        <v>0</v>
      </c>
      <c r="J456" s="36">
        <f t="shared" si="56"/>
        <v>0</v>
      </c>
      <c r="K456" s="10">
        <f t="shared" si="57"/>
        <v>0</v>
      </c>
      <c r="L456" s="18">
        <f t="shared" si="58"/>
        <v>0</v>
      </c>
    </row>
    <row r="457" spans="1:12" x14ac:dyDescent="0.25">
      <c r="A457" s="41"/>
      <c r="B457" s="13"/>
      <c r="C457" s="53"/>
      <c r="D457" s="47"/>
      <c r="E457" s="52"/>
      <c r="F457" s="52"/>
      <c r="G457" s="52"/>
      <c r="H457" s="17"/>
      <c r="I457" s="17">
        <f t="shared" si="55"/>
        <v>0</v>
      </c>
      <c r="J457" s="36">
        <f t="shared" si="56"/>
        <v>0</v>
      </c>
      <c r="K457" s="10">
        <f t="shared" si="57"/>
        <v>0</v>
      </c>
      <c r="L457" s="18">
        <f t="shared" si="58"/>
        <v>0</v>
      </c>
    </row>
    <row r="458" spans="1:12" x14ac:dyDescent="0.25">
      <c r="A458" s="41"/>
      <c r="B458" s="13"/>
      <c r="C458" s="53"/>
      <c r="D458" s="47"/>
      <c r="E458" s="52"/>
      <c r="F458" s="52"/>
      <c r="G458" s="52"/>
      <c r="H458" s="17"/>
      <c r="I458" s="17">
        <f t="shared" si="55"/>
        <v>0</v>
      </c>
      <c r="J458" s="36">
        <f t="shared" si="56"/>
        <v>0</v>
      </c>
      <c r="K458" s="10">
        <f t="shared" si="57"/>
        <v>0</v>
      </c>
      <c r="L458" s="18">
        <f t="shared" si="58"/>
        <v>0</v>
      </c>
    </row>
    <row r="459" spans="1:12" x14ac:dyDescent="0.25">
      <c r="A459" s="41"/>
      <c r="B459" s="13"/>
      <c r="C459" s="53"/>
      <c r="D459" s="47"/>
      <c r="E459" s="52"/>
      <c r="F459" s="52"/>
      <c r="G459" s="52"/>
      <c r="H459" s="17"/>
      <c r="I459" s="17">
        <f t="shared" si="55"/>
        <v>0</v>
      </c>
      <c r="J459" s="36">
        <f t="shared" si="56"/>
        <v>0</v>
      </c>
      <c r="K459" s="10">
        <f t="shared" si="57"/>
        <v>0</v>
      </c>
      <c r="L459" s="18">
        <f t="shared" si="58"/>
        <v>0</v>
      </c>
    </row>
    <row r="460" spans="1:12" x14ac:dyDescent="0.25">
      <c r="A460" s="41"/>
      <c r="B460" s="13"/>
      <c r="C460" s="53"/>
      <c r="D460" s="47"/>
      <c r="E460" s="52"/>
      <c r="F460" s="52"/>
      <c r="G460" s="52"/>
      <c r="H460" s="17"/>
      <c r="I460" s="17">
        <f t="shared" si="55"/>
        <v>0</v>
      </c>
      <c r="J460" s="36">
        <f t="shared" si="56"/>
        <v>0</v>
      </c>
      <c r="K460" s="10">
        <f t="shared" si="57"/>
        <v>0</v>
      </c>
      <c r="L460" s="18">
        <f t="shared" si="58"/>
        <v>0</v>
      </c>
    </row>
    <row r="461" spans="1:12" x14ac:dyDescent="0.25">
      <c r="A461" s="41"/>
      <c r="B461" s="13"/>
      <c r="C461" s="53"/>
      <c r="D461" s="47"/>
      <c r="E461" s="52"/>
      <c r="F461" s="52"/>
      <c r="G461" s="52"/>
      <c r="H461" s="17"/>
      <c r="I461" s="17">
        <f t="shared" si="55"/>
        <v>0</v>
      </c>
      <c r="J461" s="36">
        <f t="shared" si="56"/>
        <v>0</v>
      </c>
      <c r="K461" s="10">
        <f t="shared" si="57"/>
        <v>0</v>
      </c>
      <c r="L461" s="18">
        <f t="shared" si="58"/>
        <v>0</v>
      </c>
    </row>
    <row r="462" spans="1:12" x14ac:dyDescent="0.25">
      <c r="A462" s="41"/>
      <c r="B462" s="13"/>
      <c r="C462" s="53"/>
      <c r="D462" s="47"/>
      <c r="E462" s="52"/>
      <c r="F462" s="52"/>
      <c r="G462" s="52"/>
      <c r="H462" s="17"/>
      <c r="I462" s="17">
        <f t="shared" si="55"/>
        <v>0</v>
      </c>
      <c r="J462" s="36">
        <f t="shared" si="56"/>
        <v>0</v>
      </c>
      <c r="K462" s="10">
        <f t="shared" si="57"/>
        <v>0</v>
      </c>
      <c r="L462" s="18">
        <f t="shared" si="58"/>
        <v>0</v>
      </c>
    </row>
    <row r="463" spans="1:12" x14ac:dyDescent="0.25">
      <c r="A463" s="41"/>
      <c r="B463" s="13"/>
      <c r="C463" s="53"/>
      <c r="D463" s="47"/>
      <c r="E463" s="52"/>
      <c r="F463" s="52"/>
      <c r="G463" s="52"/>
      <c r="H463" s="17"/>
      <c r="I463" s="17">
        <f t="shared" si="55"/>
        <v>0</v>
      </c>
      <c r="J463" s="36">
        <f t="shared" si="56"/>
        <v>0</v>
      </c>
      <c r="K463" s="10">
        <f t="shared" si="57"/>
        <v>0</v>
      </c>
      <c r="L463" s="18">
        <f t="shared" si="58"/>
        <v>0</v>
      </c>
    </row>
    <row r="464" spans="1:12" x14ac:dyDescent="0.25">
      <c r="A464" s="41"/>
      <c r="B464" s="13"/>
      <c r="C464" s="53"/>
      <c r="D464" s="47"/>
      <c r="E464" s="52"/>
      <c r="F464" s="52"/>
      <c r="G464" s="52"/>
      <c r="H464" s="17"/>
      <c r="I464" s="17">
        <f t="shared" si="55"/>
        <v>0</v>
      </c>
      <c r="J464" s="36">
        <f t="shared" si="56"/>
        <v>0</v>
      </c>
      <c r="K464" s="10">
        <f t="shared" si="57"/>
        <v>0</v>
      </c>
      <c r="L464" s="18">
        <f t="shared" si="58"/>
        <v>0</v>
      </c>
    </row>
    <row r="465" spans="1:12" x14ac:dyDescent="0.25">
      <c r="A465" s="41"/>
      <c r="B465" s="13"/>
      <c r="C465" s="53"/>
      <c r="D465" s="47"/>
      <c r="E465" s="52"/>
      <c r="F465" s="52"/>
      <c r="G465" s="52"/>
      <c r="H465" s="17"/>
      <c r="I465" s="17">
        <f t="shared" si="55"/>
        <v>0</v>
      </c>
      <c r="J465" s="36">
        <f t="shared" si="56"/>
        <v>0</v>
      </c>
      <c r="K465" s="10">
        <f t="shared" si="57"/>
        <v>0</v>
      </c>
      <c r="L465" s="18">
        <f t="shared" si="58"/>
        <v>0</v>
      </c>
    </row>
    <row r="466" spans="1:12" x14ac:dyDescent="0.25">
      <c r="A466" s="41"/>
      <c r="B466" s="13"/>
      <c r="C466" s="53"/>
      <c r="D466" s="47"/>
      <c r="E466" s="52"/>
      <c r="F466" s="52"/>
      <c r="G466" s="52"/>
      <c r="H466" s="17"/>
      <c r="I466" s="17">
        <f t="shared" si="55"/>
        <v>0</v>
      </c>
      <c r="J466" s="36">
        <f t="shared" si="56"/>
        <v>0</v>
      </c>
      <c r="K466" s="10">
        <f t="shared" si="57"/>
        <v>0</v>
      </c>
      <c r="L466" s="18">
        <f t="shared" si="58"/>
        <v>0</v>
      </c>
    </row>
    <row r="467" spans="1:12" x14ac:dyDescent="0.25">
      <c r="A467" s="41"/>
      <c r="B467" s="13"/>
      <c r="C467" s="53"/>
      <c r="D467" s="47"/>
      <c r="E467" s="52"/>
      <c r="F467" s="52"/>
      <c r="G467" s="52"/>
      <c r="H467" s="17"/>
      <c r="I467" s="17">
        <f t="shared" si="55"/>
        <v>0</v>
      </c>
      <c r="J467" s="36">
        <f t="shared" si="56"/>
        <v>0</v>
      </c>
      <c r="K467" s="10">
        <f t="shared" si="57"/>
        <v>0</v>
      </c>
      <c r="L467" s="18">
        <f t="shared" si="58"/>
        <v>0</v>
      </c>
    </row>
    <row r="468" spans="1:12" x14ac:dyDescent="0.25">
      <c r="A468" s="41"/>
      <c r="B468" s="13"/>
      <c r="C468" s="53"/>
      <c r="D468" s="47"/>
      <c r="E468" s="52"/>
      <c r="F468" s="52"/>
      <c r="G468" s="52"/>
      <c r="H468" s="17"/>
      <c r="I468" s="17">
        <f t="shared" si="55"/>
        <v>0</v>
      </c>
      <c r="J468" s="36">
        <f t="shared" si="56"/>
        <v>0</v>
      </c>
      <c r="K468" s="10">
        <f t="shared" si="57"/>
        <v>0</v>
      </c>
      <c r="L468" s="18">
        <f t="shared" si="58"/>
        <v>0</v>
      </c>
    </row>
    <row r="469" spans="1:12" x14ac:dyDescent="0.25">
      <c r="A469" s="41"/>
      <c r="B469" s="13"/>
      <c r="C469" s="53"/>
      <c r="D469" s="47"/>
      <c r="E469" s="52"/>
      <c r="F469" s="52"/>
      <c r="G469" s="52"/>
      <c r="H469" s="17"/>
      <c r="I469" s="17">
        <f t="shared" si="55"/>
        <v>0</v>
      </c>
      <c r="J469" s="36">
        <f t="shared" si="56"/>
        <v>0</v>
      </c>
      <c r="K469" s="10">
        <f t="shared" si="57"/>
        <v>0</v>
      </c>
      <c r="L469" s="18">
        <f t="shared" si="58"/>
        <v>0</v>
      </c>
    </row>
    <row r="470" spans="1:12" x14ac:dyDescent="0.25">
      <c r="A470" s="41"/>
      <c r="B470" s="13"/>
      <c r="C470" s="19"/>
      <c r="D470" s="15"/>
      <c r="E470" s="16"/>
      <c r="F470" s="16"/>
      <c r="G470" s="16"/>
      <c r="H470" s="17"/>
      <c r="I470" s="17">
        <f t="shared" si="55"/>
        <v>0</v>
      </c>
      <c r="J470" s="36">
        <f t="shared" si="56"/>
        <v>0</v>
      </c>
      <c r="K470" s="10">
        <f t="shared" si="57"/>
        <v>0</v>
      </c>
      <c r="L470" s="18">
        <f t="shared" si="58"/>
        <v>0</v>
      </c>
    </row>
    <row r="471" spans="1:12" x14ac:dyDescent="0.25">
      <c r="A471" s="41"/>
      <c r="B471" s="13"/>
      <c r="C471" s="19"/>
      <c r="D471" s="15"/>
      <c r="E471" s="16"/>
      <c r="F471" s="16"/>
      <c r="G471" s="16"/>
      <c r="H471" s="17"/>
      <c r="I471" s="17">
        <f t="shared" si="55"/>
        <v>0</v>
      </c>
      <c r="J471" s="36">
        <f t="shared" si="56"/>
        <v>0</v>
      </c>
      <c r="K471" s="10">
        <f t="shared" si="57"/>
        <v>0</v>
      </c>
      <c r="L471" s="18">
        <f t="shared" si="58"/>
        <v>0</v>
      </c>
    </row>
    <row r="472" spans="1:12" x14ac:dyDescent="0.25">
      <c r="A472" s="41"/>
      <c r="B472" s="13"/>
      <c r="C472" s="53"/>
      <c r="D472" s="47"/>
      <c r="E472" s="52"/>
      <c r="F472" s="52"/>
      <c r="G472" s="52"/>
      <c r="H472" s="17"/>
      <c r="I472" s="17">
        <f t="shared" si="55"/>
        <v>0</v>
      </c>
      <c r="J472" s="36">
        <f t="shared" si="56"/>
        <v>0</v>
      </c>
      <c r="K472" s="10">
        <f t="shared" si="57"/>
        <v>0</v>
      </c>
      <c r="L472" s="18">
        <f t="shared" si="58"/>
        <v>0</v>
      </c>
    </row>
    <row r="473" spans="1:12" x14ac:dyDescent="0.25">
      <c r="A473" s="41"/>
      <c r="B473" s="13"/>
      <c r="C473" s="53"/>
      <c r="D473" s="47"/>
      <c r="E473" s="52"/>
      <c r="F473" s="52"/>
      <c r="G473" s="52"/>
      <c r="H473" s="17"/>
      <c r="I473" s="17">
        <f t="shared" si="55"/>
        <v>0</v>
      </c>
      <c r="J473" s="36">
        <f t="shared" si="56"/>
        <v>0</v>
      </c>
      <c r="K473" s="10">
        <f t="shared" si="57"/>
        <v>0</v>
      </c>
      <c r="L473" s="18">
        <f t="shared" si="58"/>
        <v>0</v>
      </c>
    </row>
    <row r="474" spans="1:12" x14ac:dyDescent="0.25">
      <c r="A474" s="41"/>
      <c r="B474" s="13"/>
      <c r="C474" s="53"/>
      <c r="D474" s="47"/>
      <c r="E474" s="52"/>
      <c r="F474" s="52"/>
      <c r="G474" s="52"/>
      <c r="H474" s="17"/>
      <c r="I474" s="17">
        <f t="shared" si="55"/>
        <v>0</v>
      </c>
      <c r="J474" s="36">
        <f t="shared" si="56"/>
        <v>0</v>
      </c>
      <c r="K474" s="10">
        <f t="shared" si="57"/>
        <v>0</v>
      </c>
      <c r="L474" s="18">
        <f t="shared" si="58"/>
        <v>0</v>
      </c>
    </row>
    <row r="475" spans="1:12" x14ac:dyDescent="0.25">
      <c r="A475" s="41"/>
      <c r="B475" s="13"/>
      <c r="C475" s="53"/>
      <c r="D475" s="47"/>
      <c r="E475" s="52"/>
      <c r="F475" s="52"/>
      <c r="G475" s="52"/>
      <c r="H475" s="17"/>
      <c r="I475" s="17">
        <f t="shared" si="55"/>
        <v>0</v>
      </c>
      <c r="J475" s="36">
        <f t="shared" si="56"/>
        <v>0</v>
      </c>
      <c r="K475" s="10">
        <f t="shared" si="57"/>
        <v>0</v>
      </c>
      <c r="L475" s="18">
        <f t="shared" si="58"/>
        <v>0</v>
      </c>
    </row>
    <row r="476" spans="1:12" x14ac:dyDescent="0.25">
      <c r="A476" s="41"/>
      <c r="B476" s="13"/>
      <c r="C476" s="53"/>
      <c r="D476" s="47"/>
      <c r="E476" s="52"/>
      <c r="F476" s="52"/>
      <c r="G476" s="52"/>
      <c r="H476" s="17"/>
      <c r="I476" s="17">
        <f t="shared" si="55"/>
        <v>0</v>
      </c>
      <c r="J476" s="36">
        <f t="shared" si="56"/>
        <v>0</v>
      </c>
      <c r="K476" s="10">
        <f t="shared" si="57"/>
        <v>0</v>
      </c>
      <c r="L476" s="18">
        <f t="shared" si="58"/>
        <v>0</v>
      </c>
    </row>
    <row r="477" spans="1:12" x14ac:dyDescent="0.25">
      <c r="A477" s="41"/>
      <c r="B477" s="13"/>
      <c r="C477" s="19"/>
      <c r="D477" s="15"/>
      <c r="E477" s="16"/>
      <c r="F477" s="16"/>
      <c r="G477" s="16"/>
      <c r="H477" s="17"/>
      <c r="I477" s="17">
        <f t="shared" ref="I477" si="59">+H477*F477</f>
        <v>0</v>
      </c>
      <c r="J477" s="36">
        <f t="shared" ref="J477" si="60">+I477*0.16</f>
        <v>0</v>
      </c>
      <c r="K477" s="10">
        <f t="shared" ref="K477" si="61">IF(J477&gt;0,0,I477)</f>
        <v>0</v>
      </c>
      <c r="L477" s="18">
        <f t="shared" ref="L477" si="62">IF(J477=0,0,K477+I477+J477)</f>
        <v>0</v>
      </c>
    </row>
    <row r="478" spans="1:12" x14ac:dyDescent="0.25">
      <c r="A478" s="41"/>
      <c r="B478" s="13"/>
      <c r="C478" s="19"/>
      <c r="D478" s="15"/>
      <c r="E478" s="16"/>
      <c r="F478" s="16"/>
      <c r="G478" s="16"/>
      <c r="H478" s="17"/>
      <c r="I478" s="17">
        <f t="shared" ref="I478:I488" si="63">+H478*F478</f>
        <v>0</v>
      </c>
      <c r="J478" s="36">
        <f t="shared" ref="J478:J493" si="64">+I478*0.16</f>
        <v>0</v>
      </c>
      <c r="K478" s="10">
        <f t="shared" ref="K478:K493" si="65">IF(J478&gt;0,0,I478)</f>
        <v>0</v>
      </c>
      <c r="L478" s="18">
        <f t="shared" ref="L478:L493" si="66">IF(J478=0,0,K478+I478+J478)</f>
        <v>0</v>
      </c>
    </row>
    <row r="479" spans="1:12" x14ac:dyDescent="0.25">
      <c r="A479" s="41"/>
      <c r="B479" s="13"/>
      <c r="C479" s="19"/>
      <c r="D479" s="15"/>
      <c r="E479" s="16"/>
      <c r="F479" s="16"/>
      <c r="G479" s="16"/>
      <c r="H479" s="17"/>
      <c r="I479" s="17">
        <f t="shared" si="63"/>
        <v>0</v>
      </c>
      <c r="J479" s="36">
        <f t="shared" si="64"/>
        <v>0</v>
      </c>
      <c r="K479" s="10">
        <f t="shared" si="65"/>
        <v>0</v>
      </c>
      <c r="L479" s="18">
        <f t="shared" si="66"/>
        <v>0</v>
      </c>
    </row>
    <row r="480" spans="1:12" x14ac:dyDescent="0.25">
      <c r="A480" s="41"/>
      <c r="B480" s="13"/>
      <c r="C480" s="53"/>
      <c r="D480" s="47"/>
      <c r="E480" s="52"/>
      <c r="F480" s="52"/>
      <c r="G480" s="52"/>
      <c r="H480" s="17"/>
      <c r="I480" s="17">
        <f t="shared" ref="I480:I487" si="67">+H480*F480</f>
        <v>0</v>
      </c>
      <c r="J480" s="36">
        <f t="shared" si="64"/>
        <v>0</v>
      </c>
      <c r="K480" s="10">
        <f t="shared" si="65"/>
        <v>0</v>
      </c>
      <c r="L480" s="18">
        <f t="shared" si="66"/>
        <v>0</v>
      </c>
    </row>
    <row r="481" spans="1:12" x14ac:dyDescent="0.25">
      <c r="A481" s="41"/>
      <c r="B481" s="13"/>
      <c r="C481" s="53"/>
      <c r="D481" s="47"/>
      <c r="E481" s="52"/>
      <c r="F481" s="52"/>
      <c r="G481" s="52"/>
      <c r="H481" s="17"/>
      <c r="I481" s="17">
        <f t="shared" si="67"/>
        <v>0</v>
      </c>
      <c r="J481" s="36">
        <f t="shared" si="64"/>
        <v>0</v>
      </c>
      <c r="K481" s="10">
        <f t="shared" si="65"/>
        <v>0</v>
      </c>
      <c r="L481" s="18">
        <f t="shared" si="66"/>
        <v>0</v>
      </c>
    </row>
    <row r="482" spans="1:12" x14ac:dyDescent="0.25">
      <c r="A482" s="41"/>
      <c r="B482" s="13"/>
      <c r="C482" s="53"/>
      <c r="D482" s="47"/>
      <c r="E482" s="52"/>
      <c r="F482" s="52"/>
      <c r="G482" s="52"/>
      <c r="H482" s="17"/>
      <c r="I482" s="17">
        <f t="shared" si="67"/>
        <v>0</v>
      </c>
      <c r="J482" s="36">
        <f t="shared" si="64"/>
        <v>0</v>
      </c>
      <c r="K482" s="10">
        <f t="shared" si="65"/>
        <v>0</v>
      </c>
      <c r="L482" s="18">
        <f t="shared" si="66"/>
        <v>0</v>
      </c>
    </row>
    <row r="483" spans="1:12" x14ac:dyDescent="0.25">
      <c r="A483" s="41"/>
      <c r="B483" s="13"/>
      <c r="C483" s="53"/>
      <c r="D483" s="47"/>
      <c r="E483" s="52"/>
      <c r="F483" s="52"/>
      <c r="G483" s="52"/>
      <c r="H483" s="17"/>
      <c r="I483" s="17">
        <f t="shared" si="67"/>
        <v>0</v>
      </c>
      <c r="J483" s="36">
        <f t="shared" si="64"/>
        <v>0</v>
      </c>
      <c r="K483" s="10">
        <f t="shared" si="65"/>
        <v>0</v>
      </c>
      <c r="L483" s="18">
        <f t="shared" si="66"/>
        <v>0</v>
      </c>
    </row>
    <row r="484" spans="1:12" x14ac:dyDescent="0.25">
      <c r="A484" s="41"/>
      <c r="B484" s="13"/>
      <c r="C484" s="53"/>
      <c r="D484" s="47"/>
      <c r="E484" s="52"/>
      <c r="F484" s="52"/>
      <c r="G484" s="52"/>
      <c r="H484" s="17"/>
      <c r="I484" s="17">
        <f t="shared" si="67"/>
        <v>0</v>
      </c>
      <c r="J484" s="36">
        <f t="shared" si="64"/>
        <v>0</v>
      </c>
      <c r="K484" s="10">
        <f t="shared" si="65"/>
        <v>0</v>
      </c>
      <c r="L484" s="18">
        <f t="shared" si="66"/>
        <v>0</v>
      </c>
    </row>
    <row r="485" spans="1:12" x14ac:dyDescent="0.25">
      <c r="A485" s="41"/>
      <c r="B485" s="13"/>
      <c r="C485" s="53"/>
      <c r="D485" s="47"/>
      <c r="E485" s="52"/>
      <c r="F485" s="52"/>
      <c r="G485" s="52"/>
      <c r="H485" s="17"/>
      <c r="I485" s="17">
        <f t="shared" si="67"/>
        <v>0</v>
      </c>
      <c r="J485" s="36">
        <f t="shared" si="64"/>
        <v>0</v>
      </c>
      <c r="K485" s="10">
        <f t="shared" si="65"/>
        <v>0</v>
      </c>
      <c r="L485" s="18">
        <f t="shared" si="66"/>
        <v>0</v>
      </c>
    </row>
    <row r="486" spans="1:12" x14ac:dyDescent="0.25">
      <c r="A486" s="41"/>
      <c r="B486" s="13"/>
      <c r="C486" s="53"/>
      <c r="D486" s="47"/>
      <c r="E486" s="52"/>
      <c r="F486" s="52"/>
      <c r="G486" s="52"/>
      <c r="H486" s="17"/>
      <c r="I486" s="17">
        <f t="shared" si="67"/>
        <v>0</v>
      </c>
      <c r="J486" s="36">
        <f t="shared" si="64"/>
        <v>0</v>
      </c>
      <c r="K486" s="10">
        <f t="shared" si="65"/>
        <v>0</v>
      </c>
      <c r="L486" s="18">
        <f t="shared" si="66"/>
        <v>0</v>
      </c>
    </row>
    <row r="487" spans="1:12" x14ac:dyDescent="0.25">
      <c r="A487" s="41"/>
      <c r="B487" s="13"/>
      <c r="C487" s="53"/>
      <c r="D487" s="47"/>
      <c r="E487" s="52"/>
      <c r="F487" s="52"/>
      <c r="G487" s="52"/>
      <c r="H487" s="17"/>
      <c r="I487" s="17">
        <f t="shared" si="67"/>
        <v>0</v>
      </c>
      <c r="J487" s="36">
        <f t="shared" si="64"/>
        <v>0</v>
      </c>
      <c r="K487" s="10">
        <f t="shared" si="65"/>
        <v>0</v>
      </c>
      <c r="L487" s="18">
        <f t="shared" si="66"/>
        <v>0</v>
      </c>
    </row>
    <row r="488" spans="1:12" x14ac:dyDescent="0.25">
      <c r="A488" s="41"/>
      <c r="B488" s="13"/>
      <c r="C488" s="19"/>
      <c r="D488" s="15"/>
      <c r="E488" s="16"/>
      <c r="F488" s="16"/>
      <c r="G488" s="16"/>
      <c r="H488" s="17"/>
      <c r="I488" s="17">
        <f t="shared" si="63"/>
        <v>0</v>
      </c>
      <c r="J488" s="36">
        <f t="shared" si="64"/>
        <v>0</v>
      </c>
      <c r="K488" s="10">
        <f t="shared" si="65"/>
        <v>0</v>
      </c>
      <c r="L488" s="18">
        <f t="shared" si="66"/>
        <v>0</v>
      </c>
    </row>
    <row r="489" spans="1:12" x14ac:dyDescent="0.25">
      <c r="A489" s="41"/>
      <c r="B489" s="13"/>
      <c r="C489" s="53"/>
      <c r="D489" s="47"/>
      <c r="E489" s="52"/>
      <c r="F489" s="52"/>
      <c r="G489" s="52"/>
      <c r="H489" s="17"/>
      <c r="I489" s="17">
        <f t="shared" ref="I489:I493" si="68">+H489*F489</f>
        <v>0</v>
      </c>
      <c r="J489" s="36">
        <f t="shared" si="64"/>
        <v>0</v>
      </c>
      <c r="K489" s="10">
        <f t="shared" si="65"/>
        <v>0</v>
      </c>
      <c r="L489" s="18">
        <f t="shared" si="66"/>
        <v>0</v>
      </c>
    </row>
    <row r="490" spans="1:12" x14ac:dyDescent="0.25">
      <c r="A490" s="41"/>
      <c r="B490" s="13"/>
      <c r="C490" s="53"/>
      <c r="D490" s="47"/>
      <c r="E490" s="52"/>
      <c r="F490" s="52"/>
      <c r="G490" s="52"/>
      <c r="H490" s="17"/>
      <c r="I490" s="17">
        <f t="shared" si="68"/>
        <v>0</v>
      </c>
      <c r="J490" s="36">
        <f t="shared" si="64"/>
        <v>0</v>
      </c>
      <c r="K490" s="10">
        <f t="shared" si="65"/>
        <v>0</v>
      </c>
      <c r="L490" s="18">
        <f t="shared" si="66"/>
        <v>0</v>
      </c>
    </row>
    <row r="491" spans="1:12" x14ac:dyDescent="0.25">
      <c r="A491" s="41"/>
      <c r="B491" s="13"/>
      <c r="C491" s="53"/>
      <c r="D491" s="47"/>
      <c r="E491" s="52"/>
      <c r="F491" s="52"/>
      <c r="G491" s="52"/>
      <c r="H491" s="17"/>
      <c r="I491" s="17">
        <f t="shared" si="68"/>
        <v>0</v>
      </c>
      <c r="J491" s="36">
        <f t="shared" si="64"/>
        <v>0</v>
      </c>
      <c r="K491" s="10">
        <f t="shared" si="65"/>
        <v>0</v>
      </c>
      <c r="L491" s="18">
        <f t="shared" si="66"/>
        <v>0</v>
      </c>
    </row>
    <row r="492" spans="1:12" x14ac:dyDescent="0.25">
      <c r="A492" s="41"/>
      <c r="B492" s="13"/>
      <c r="C492" s="53"/>
      <c r="D492" s="47"/>
      <c r="E492" s="52"/>
      <c r="F492" s="52"/>
      <c r="G492" s="52"/>
      <c r="H492" s="17"/>
      <c r="I492" s="17">
        <f t="shared" si="68"/>
        <v>0</v>
      </c>
      <c r="J492" s="36">
        <f t="shared" si="64"/>
        <v>0</v>
      </c>
      <c r="K492" s="10">
        <f t="shared" si="65"/>
        <v>0</v>
      </c>
      <c r="L492" s="18">
        <f t="shared" si="66"/>
        <v>0</v>
      </c>
    </row>
    <row r="493" spans="1:12" ht="15.75" thickBot="1" x14ac:dyDescent="0.3">
      <c r="A493" s="41"/>
      <c r="B493" s="57"/>
      <c r="C493" s="53"/>
      <c r="D493" s="47"/>
      <c r="E493" s="52"/>
      <c r="F493" s="52"/>
      <c r="G493" s="52"/>
      <c r="H493" s="17"/>
      <c r="I493" s="17">
        <f t="shared" si="68"/>
        <v>0</v>
      </c>
      <c r="J493" s="36">
        <f t="shared" si="64"/>
        <v>0</v>
      </c>
      <c r="K493" s="10">
        <f t="shared" si="65"/>
        <v>0</v>
      </c>
      <c r="L493" s="18">
        <f t="shared" si="66"/>
        <v>0</v>
      </c>
    </row>
    <row r="494" spans="1:12" ht="15" customHeight="1" thickBot="1" x14ac:dyDescent="0.3">
      <c r="A494" s="58"/>
      <c r="B494" s="59"/>
      <c r="C494" s="59"/>
      <c r="D494" s="60"/>
      <c r="E494" s="22"/>
      <c r="F494" s="11">
        <f>SUM(F11:F493)</f>
        <v>3751</v>
      </c>
      <c r="G494" s="11">
        <f>SUM(G11:G493)</f>
        <v>1014.5</v>
      </c>
      <c r="H494" s="12">
        <f>AVERAGE(H11:H493)</f>
        <v>1712.9231315974669</v>
      </c>
      <c r="I494" s="12">
        <f>SUM(I11:I493)</f>
        <v>6613521.330000001</v>
      </c>
      <c r="J494" s="12">
        <f>SUM(J11:J493)</f>
        <v>808894.21920000017</v>
      </c>
      <c r="K494" s="12">
        <f>SUM(K11:K493)</f>
        <v>1557932.46</v>
      </c>
      <c r="L494" s="12">
        <f>SUM(L11:L493)</f>
        <v>5864483.0892000068</v>
      </c>
    </row>
    <row r="495" spans="1:12" ht="15" customHeight="1" x14ac:dyDescent="0.25">
      <c r="K495" s="38"/>
    </row>
    <row r="496" spans="1:12" ht="15" customHeight="1" x14ac:dyDescent="0.25">
      <c r="I496" s="4"/>
      <c r="K496" s="38"/>
    </row>
  </sheetData>
  <autoFilter ref="A10:L494"/>
  <pageMargins left="0.7" right="0.7" top="0.75" bottom="0.75" header="0.3" footer="0.3"/>
  <pageSetup scale="26" orientation="landscape" r:id="rId1"/>
  <rowBreaks count="5" manualBreakCount="5">
    <brk id="126" max="11" man="1"/>
    <brk id="183" max="11" man="1"/>
    <brk id="315" max="11" man="1"/>
    <brk id="379" max="11" man="1"/>
    <brk id="435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JUNIO</vt:lpstr>
      <vt:lpstr>JUNIO!Área_de_impresión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Equipo</cp:lastModifiedBy>
  <cp:lastPrinted>2022-06-30T12:18:13Z</cp:lastPrinted>
  <dcterms:created xsi:type="dcterms:W3CDTF">2017-03-11T00:08:56Z</dcterms:created>
  <dcterms:modified xsi:type="dcterms:W3CDTF">2022-07-01T14:41:29Z</dcterms:modified>
</cp:coreProperties>
</file>