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stemas02\Desktop\"/>
    </mc:Choice>
  </mc:AlternateContent>
  <bookViews>
    <workbookView xWindow="0" yWindow="0" windowWidth="28800" windowHeight="18000"/>
  </bookViews>
  <sheets>
    <sheet name="MARZO" sheetId="1" r:id="rId1"/>
  </sheets>
  <definedNames>
    <definedName name="_xlnm._FilterDatabase" localSheetId="0" hidden="1">MARZO!$A$2:$M$482</definedName>
    <definedName name="_xlnm.Print_Area" localSheetId="0">MARZO!$A$2:$M$67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73" i="1" l="1"/>
  <c r="H472" i="1"/>
  <c r="H471" i="1"/>
  <c r="H370" i="1"/>
  <c r="J225" i="1"/>
  <c r="K225" i="1" s="1"/>
  <c r="J227" i="1"/>
  <c r="K227" i="1" s="1"/>
  <c r="J457" i="1"/>
  <c r="K457" i="1" s="1"/>
  <c r="J454" i="1"/>
  <c r="K454" i="1" s="1"/>
  <c r="J453" i="1"/>
  <c r="K453" i="1" s="1"/>
  <c r="J221" i="1"/>
  <c r="K221" i="1" s="1"/>
  <c r="J451" i="1"/>
  <c r="K451" i="1" s="1"/>
  <c r="J448" i="1"/>
  <c r="K448" i="1" s="1"/>
  <c r="J447" i="1"/>
  <c r="K447" i="1" s="1"/>
  <c r="J446" i="1"/>
  <c r="K446" i="1" s="1"/>
  <c r="M462" i="1"/>
  <c r="J462" i="1"/>
  <c r="L462" i="1" s="1"/>
  <c r="M450" i="1"/>
  <c r="J450" i="1"/>
  <c r="L450" i="1" s="1"/>
  <c r="M460" i="1"/>
  <c r="J460" i="1"/>
  <c r="L460" i="1" s="1"/>
  <c r="M449" i="1"/>
  <c r="J449" i="1"/>
  <c r="L449" i="1" s="1"/>
  <c r="M445" i="1"/>
  <c r="J445" i="1"/>
  <c r="L445" i="1" s="1"/>
  <c r="M467" i="1"/>
  <c r="J467" i="1"/>
  <c r="L467" i="1" s="1"/>
  <c r="L448" i="1" l="1"/>
  <c r="M448" i="1" s="1"/>
  <c r="L451" i="1"/>
  <c r="M451" i="1" s="1"/>
  <c r="L221" i="1"/>
  <c r="M221" i="1" s="1"/>
  <c r="L453" i="1"/>
  <c r="M453" i="1" s="1"/>
  <c r="L454" i="1"/>
  <c r="M454" i="1" s="1"/>
  <c r="L457" i="1"/>
  <c r="M457" i="1" s="1"/>
  <c r="L446" i="1"/>
  <c r="M446" i="1" s="1"/>
  <c r="L227" i="1"/>
  <c r="M227" i="1" s="1"/>
  <c r="L447" i="1"/>
  <c r="M447" i="1" s="1"/>
  <c r="L225" i="1"/>
  <c r="M225" i="1" s="1"/>
  <c r="J432" i="1" l="1"/>
  <c r="K432" i="1" s="1"/>
  <c r="M425" i="1"/>
  <c r="J425" i="1"/>
  <c r="L425" i="1" s="1"/>
  <c r="M426" i="1"/>
  <c r="J426" i="1"/>
  <c r="L426" i="1" s="1"/>
  <c r="M423" i="1"/>
  <c r="J423" i="1"/>
  <c r="L423" i="1" s="1"/>
  <c r="J380" i="1"/>
  <c r="K380" i="1" s="1"/>
  <c r="L380" i="1" s="1"/>
  <c r="M380" i="1" s="1"/>
  <c r="H394" i="1"/>
  <c r="J394" i="1" s="1"/>
  <c r="K394" i="1" s="1"/>
  <c r="J440" i="1"/>
  <c r="K440" i="1" s="1"/>
  <c r="J430" i="1"/>
  <c r="K430" i="1" s="1"/>
  <c r="J431" i="1"/>
  <c r="K431" i="1" s="1"/>
  <c r="J442" i="1"/>
  <c r="K442" i="1" s="1"/>
  <c r="M424" i="1"/>
  <c r="J424" i="1"/>
  <c r="L424" i="1" s="1"/>
  <c r="M441" i="1"/>
  <c r="J441" i="1"/>
  <c r="L441" i="1" s="1"/>
  <c r="L394" i="1" l="1"/>
  <c r="M394" i="1" s="1"/>
  <c r="L431" i="1"/>
  <c r="M431" i="1" s="1"/>
  <c r="L442" i="1"/>
  <c r="M442" i="1" s="1"/>
  <c r="L430" i="1"/>
  <c r="M430" i="1" s="1"/>
  <c r="L440" i="1"/>
  <c r="M440" i="1" s="1"/>
  <c r="L432" i="1"/>
  <c r="M432" i="1" s="1"/>
  <c r="H428" i="1"/>
  <c r="H399" i="1"/>
  <c r="H429" i="1"/>
  <c r="J407" i="1" l="1"/>
  <c r="K407" i="1" s="1"/>
  <c r="H396" i="1"/>
  <c r="J396" i="1" s="1"/>
  <c r="K396" i="1" s="1"/>
  <c r="J403" i="1"/>
  <c r="K403" i="1" s="1"/>
  <c r="J405" i="1"/>
  <c r="K405" i="1" s="1"/>
  <c r="J404" i="1"/>
  <c r="K404" i="1" s="1"/>
  <c r="J401" i="1"/>
  <c r="K401" i="1" s="1"/>
  <c r="J402" i="1"/>
  <c r="K402" i="1" s="1"/>
  <c r="J374" i="1"/>
  <c r="K374" i="1" s="1"/>
  <c r="J400" i="1"/>
  <c r="K400" i="1" s="1"/>
  <c r="J412" i="1"/>
  <c r="K412" i="1" s="1"/>
  <c r="J411" i="1"/>
  <c r="K411" i="1" s="1"/>
  <c r="J410" i="1"/>
  <c r="K410" i="1" s="1"/>
  <c r="M409" i="1"/>
  <c r="J409" i="1"/>
  <c r="L409" i="1" s="1"/>
  <c r="M420" i="1"/>
  <c r="J420" i="1"/>
  <c r="L420" i="1" s="1"/>
  <c r="M406" i="1"/>
  <c r="J406" i="1"/>
  <c r="L406" i="1" s="1"/>
  <c r="M422" i="1"/>
  <c r="J422" i="1"/>
  <c r="L422" i="1" s="1"/>
  <c r="L396" i="1" l="1"/>
  <c r="M396" i="1" s="1"/>
  <c r="L407" i="1"/>
  <c r="M407" i="1" s="1"/>
  <c r="L410" i="1"/>
  <c r="M410" i="1" s="1"/>
  <c r="L411" i="1"/>
  <c r="M411" i="1" s="1"/>
  <c r="L412" i="1"/>
  <c r="M412" i="1" s="1"/>
  <c r="M400" i="1"/>
  <c r="L374" i="1"/>
  <c r="M374" i="1" s="1"/>
  <c r="L402" i="1"/>
  <c r="M402" i="1" s="1"/>
  <c r="L401" i="1"/>
  <c r="M401" i="1" s="1"/>
  <c r="L404" i="1"/>
  <c r="M404" i="1" s="1"/>
  <c r="L405" i="1"/>
  <c r="M405" i="1" s="1"/>
  <c r="L403" i="1"/>
  <c r="M403" i="1" s="1"/>
  <c r="H386" i="1"/>
  <c r="H375" i="1"/>
  <c r="H346" i="1"/>
  <c r="M414" i="1"/>
  <c r="J414" i="1"/>
  <c r="L414" i="1" s="1"/>
  <c r="M392" i="1"/>
  <c r="H392" i="1"/>
  <c r="J392" i="1" s="1"/>
  <c r="L392" i="1" s="1"/>
  <c r="J383" i="1"/>
  <c r="K383" i="1" s="1"/>
  <c r="J382" i="1"/>
  <c r="K382" i="1" s="1"/>
  <c r="J294" i="1"/>
  <c r="K294" i="1" s="1"/>
  <c r="J378" i="1"/>
  <c r="K378" i="1" s="1"/>
  <c r="J377" i="1"/>
  <c r="K377" i="1" s="1"/>
  <c r="J350" i="1"/>
  <c r="K350" i="1" s="1"/>
  <c r="J349" i="1"/>
  <c r="K349" i="1" s="1"/>
  <c r="J348" i="1"/>
  <c r="K348" i="1" s="1"/>
  <c r="J391" i="1"/>
  <c r="K391" i="1" s="1"/>
  <c r="J390" i="1"/>
  <c r="K390" i="1" s="1"/>
  <c r="J387" i="1"/>
  <c r="K387" i="1" s="1"/>
  <c r="M395" i="1"/>
  <c r="J395" i="1"/>
  <c r="L395" i="1" s="1"/>
  <c r="M345" i="1"/>
  <c r="J345" i="1"/>
  <c r="L345" i="1" s="1"/>
  <c r="M379" i="1"/>
  <c r="J379" i="1"/>
  <c r="L379" i="1" s="1"/>
  <c r="L378" i="1" l="1"/>
  <c r="M378" i="1" s="1"/>
  <c r="L387" i="1"/>
  <c r="M387" i="1" s="1"/>
  <c r="L294" i="1"/>
  <c r="M294" i="1" s="1"/>
  <c r="L390" i="1"/>
  <c r="M390" i="1" s="1"/>
  <c r="L382" i="1"/>
  <c r="M382" i="1" s="1"/>
  <c r="L391" i="1"/>
  <c r="M391" i="1" s="1"/>
  <c r="L383" i="1"/>
  <c r="M383" i="1" s="1"/>
  <c r="L348" i="1"/>
  <c r="M348" i="1" s="1"/>
  <c r="L349" i="1"/>
  <c r="M349" i="1" s="1"/>
  <c r="L350" i="1"/>
  <c r="M350" i="1" s="1"/>
  <c r="L377" i="1"/>
  <c r="M377" i="1" s="1"/>
  <c r="H381" i="1" l="1"/>
  <c r="H393" i="1"/>
  <c r="M356" i="1" l="1"/>
  <c r="J356" i="1"/>
  <c r="L356" i="1" s="1"/>
  <c r="M342" i="1"/>
  <c r="J342" i="1"/>
  <c r="L342" i="1" s="1"/>
  <c r="M352" i="1"/>
  <c r="J352" i="1"/>
  <c r="L352" i="1" s="1"/>
  <c r="M321" i="1"/>
  <c r="J321" i="1"/>
  <c r="L321" i="1" s="1"/>
  <c r="J353" i="1"/>
  <c r="K353" i="1" s="1"/>
  <c r="J343" i="1"/>
  <c r="K343" i="1" s="1"/>
  <c r="L343" i="1" l="1"/>
  <c r="M343" i="1" s="1"/>
  <c r="L353" i="1"/>
  <c r="M353" i="1" s="1"/>
  <c r="H366" i="1" l="1"/>
  <c r="H363" i="1"/>
  <c r="H344" i="1"/>
  <c r="M339" i="1"/>
  <c r="J339" i="1"/>
  <c r="L339" i="1" s="1"/>
  <c r="M320" i="1"/>
  <c r="J320" i="1"/>
  <c r="L320" i="1" s="1"/>
  <c r="M317" i="1"/>
  <c r="J317" i="1"/>
  <c r="L317" i="1" s="1"/>
  <c r="M351" i="1"/>
  <c r="J351" i="1"/>
  <c r="L351" i="1" s="1"/>
  <c r="J319" i="1"/>
  <c r="K319" i="1" s="1"/>
  <c r="J318" i="1"/>
  <c r="K318" i="1" s="1"/>
  <c r="J340" i="1"/>
  <c r="K340" i="1" s="1"/>
  <c r="J226" i="1"/>
  <c r="K226" i="1" s="1"/>
  <c r="J332" i="1"/>
  <c r="K332" i="1" s="1"/>
  <c r="J338" i="1"/>
  <c r="K338" i="1" s="1"/>
  <c r="J295" i="1"/>
  <c r="K295" i="1" s="1"/>
  <c r="J335" i="1"/>
  <c r="K335" i="1" s="1"/>
  <c r="J336" i="1"/>
  <c r="K336" i="1" s="1"/>
  <c r="J337" i="1"/>
  <c r="K337" i="1" s="1"/>
  <c r="J334" i="1"/>
  <c r="K334" i="1" s="1"/>
  <c r="J285" i="1"/>
  <c r="K285" i="1" s="1"/>
  <c r="J328" i="1"/>
  <c r="K328" i="1" s="1"/>
  <c r="J282" i="1"/>
  <c r="K282" i="1" s="1"/>
  <c r="M341" i="1"/>
  <c r="J341" i="1"/>
  <c r="L341" i="1" s="1"/>
  <c r="M314" i="1"/>
  <c r="H314" i="1"/>
  <c r="J314" i="1" s="1"/>
  <c r="L314" i="1" s="1"/>
  <c r="L282" i="1" l="1"/>
  <c r="M282" i="1" s="1"/>
  <c r="L338" i="1"/>
  <c r="M338" i="1" s="1"/>
  <c r="L328" i="1"/>
  <c r="M328" i="1" s="1"/>
  <c r="L332" i="1"/>
  <c r="M332" i="1" s="1"/>
  <c r="L285" i="1"/>
  <c r="M285" i="1" s="1"/>
  <c r="L226" i="1"/>
  <c r="M226" i="1" s="1"/>
  <c r="L334" i="1"/>
  <c r="M334" i="1" s="1"/>
  <c r="L340" i="1"/>
  <c r="M340" i="1" s="1"/>
  <c r="L337" i="1"/>
  <c r="M337" i="1" s="1"/>
  <c r="L318" i="1"/>
  <c r="M318" i="1" s="1"/>
  <c r="L336" i="1"/>
  <c r="M336" i="1" s="1"/>
  <c r="L319" i="1"/>
  <c r="M319" i="1" s="1"/>
  <c r="L335" i="1"/>
  <c r="M335" i="1" s="1"/>
  <c r="L295" i="1"/>
  <c r="M295" i="1" s="1"/>
  <c r="H360" i="1" l="1"/>
  <c r="H329" i="1"/>
  <c r="H330" i="1"/>
  <c r="H293" i="1"/>
  <c r="J296" i="1" l="1"/>
  <c r="K296" i="1" s="1"/>
  <c r="J288" i="1"/>
  <c r="K288" i="1" s="1"/>
  <c r="J300" i="1"/>
  <c r="K300" i="1" s="1"/>
  <c r="J299" i="1"/>
  <c r="K299" i="1" s="1"/>
  <c r="J200" i="1"/>
  <c r="K200" i="1" s="1"/>
  <c r="M297" i="1"/>
  <c r="J297" i="1"/>
  <c r="L297" i="1" s="1"/>
  <c r="M304" i="1"/>
  <c r="J304" i="1"/>
  <c r="L304" i="1" s="1"/>
  <c r="M303" i="1"/>
  <c r="J303" i="1"/>
  <c r="L303" i="1" s="1"/>
  <c r="L288" i="1" l="1"/>
  <c r="M288" i="1" s="1"/>
  <c r="L299" i="1"/>
  <c r="M299" i="1" s="1"/>
  <c r="L300" i="1"/>
  <c r="M300" i="1" s="1"/>
  <c r="L200" i="1"/>
  <c r="M200" i="1" s="1"/>
  <c r="L296" i="1"/>
  <c r="M296" i="1" s="1"/>
  <c r="H249" i="1" l="1"/>
  <c r="H275" i="1"/>
  <c r="M272" i="1" l="1"/>
  <c r="J272" i="1"/>
  <c r="L272" i="1" s="1"/>
  <c r="M273" i="1"/>
  <c r="J273" i="1"/>
  <c r="L273" i="1" s="1"/>
  <c r="M274" i="1"/>
  <c r="J274" i="1"/>
  <c r="L274" i="1" s="1"/>
  <c r="J270" i="1"/>
  <c r="K270" i="1" s="1"/>
  <c r="J268" i="1"/>
  <c r="K268" i="1" s="1"/>
  <c r="L268" i="1" s="1"/>
  <c r="J267" i="1"/>
  <c r="K267" i="1" s="1"/>
  <c r="J201" i="1"/>
  <c r="K201" i="1" s="1"/>
  <c r="J269" i="1"/>
  <c r="K269" i="1" s="1"/>
  <c r="L269" i="1" s="1"/>
  <c r="J283" i="1"/>
  <c r="K283" i="1" s="1"/>
  <c r="J286" i="1"/>
  <c r="K286" i="1" s="1"/>
  <c r="L286" i="1" s="1"/>
  <c r="J284" i="1"/>
  <c r="K284" i="1" s="1"/>
  <c r="J287" i="1"/>
  <c r="K287" i="1" s="1"/>
  <c r="L287" i="1" s="1"/>
  <c r="J280" i="1"/>
  <c r="K280" i="1" s="1"/>
  <c r="J281" i="1"/>
  <c r="K281" i="1" s="1"/>
  <c r="L281" i="1" s="1"/>
  <c r="J289" i="1"/>
  <c r="K289" i="1" s="1"/>
  <c r="J290" i="1"/>
  <c r="K290" i="1" s="1"/>
  <c r="L290" i="1" s="1"/>
  <c r="L289" i="1" l="1"/>
  <c r="M289" i="1" s="1"/>
  <c r="L280" i="1"/>
  <c r="M280" i="1" s="1"/>
  <c r="L284" i="1"/>
  <c r="M284" i="1" s="1"/>
  <c r="L283" i="1"/>
  <c r="M283" i="1" s="1"/>
  <c r="L201" i="1"/>
  <c r="M201" i="1" s="1"/>
  <c r="L267" i="1"/>
  <c r="M267" i="1" s="1"/>
  <c r="L270" i="1"/>
  <c r="M270" i="1" s="1"/>
  <c r="M290" i="1"/>
  <c r="M281" i="1"/>
  <c r="M287" i="1"/>
  <c r="M286" i="1"/>
  <c r="M269" i="1"/>
  <c r="M268" i="1"/>
  <c r="H309" i="1"/>
  <c r="H301" i="1"/>
  <c r="J252" i="1" l="1"/>
  <c r="K252" i="1" s="1"/>
  <c r="J251" i="1"/>
  <c r="K251" i="1" s="1"/>
  <c r="J224" i="1"/>
  <c r="K224" i="1" s="1"/>
  <c r="J254" i="1"/>
  <c r="K254" i="1" s="1"/>
  <c r="J255" i="1"/>
  <c r="K255" i="1" s="1"/>
  <c r="J222" i="1"/>
  <c r="K222" i="1" s="1"/>
  <c r="J253" i="1"/>
  <c r="K253" i="1" s="1"/>
  <c r="J266" i="1"/>
  <c r="K266" i="1" s="1"/>
  <c r="J257" i="1"/>
  <c r="K257" i="1" s="1"/>
  <c r="J256" i="1"/>
  <c r="K256" i="1" s="1"/>
  <c r="J265" i="1"/>
  <c r="K265" i="1" s="1"/>
  <c r="J230" i="1"/>
  <c r="K230" i="1" s="1"/>
  <c r="J198" i="1"/>
  <c r="K198" i="1" s="1"/>
  <c r="J247" i="1"/>
  <c r="K247" i="1" s="1"/>
  <c r="M248" i="1"/>
  <c r="J248" i="1"/>
  <c r="L248" i="1" s="1"/>
  <c r="M243" i="1"/>
  <c r="J243" i="1"/>
  <c r="L243" i="1" s="1"/>
  <c r="M209" i="1"/>
  <c r="J209" i="1"/>
  <c r="L209" i="1" s="1"/>
  <c r="M170" i="1"/>
  <c r="J170" i="1"/>
  <c r="L170" i="1" s="1"/>
  <c r="M260" i="1"/>
  <c r="J260" i="1"/>
  <c r="L260" i="1" s="1"/>
  <c r="L230" i="1" l="1"/>
  <c r="M230" i="1" s="1"/>
  <c r="L265" i="1"/>
  <c r="M265" i="1" s="1"/>
  <c r="L253" i="1"/>
  <c r="M253" i="1" s="1"/>
  <c r="L224" i="1"/>
  <c r="M224" i="1" s="1"/>
  <c r="L266" i="1"/>
  <c r="M266" i="1" s="1"/>
  <c r="L247" i="1"/>
  <c r="M247" i="1" s="1"/>
  <c r="L222" i="1"/>
  <c r="M222" i="1" s="1"/>
  <c r="L251" i="1"/>
  <c r="M251" i="1" s="1"/>
  <c r="L254" i="1"/>
  <c r="M254" i="1" s="1"/>
  <c r="L256" i="1"/>
  <c r="M256" i="1" s="1"/>
  <c r="L198" i="1"/>
  <c r="M198" i="1" s="1"/>
  <c r="L257" i="1"/>
  <c r="M257" i="1" s="1"/>
  <c r="L255" i="1"/>
  <c r="M255" i="1" s="1"/>
  <c r="L252" i="1"/>
  <c r="M252" i="1" s="1"/>
  <c r="H216" i="1" l="1"/>
  <c r="H215" i="1"/>
  <c r="H245" i="1"/>
  <c r="M231" i="1" l="1"/>
  <c r="J231" i="1"/>
  <c r="L231" i="1" s="1"/>
  <c r="M241" i="1"/>
  <c r="J241" i="1"/>
  <c r="L241" i="1" s="1"/>
  <c r="M242" i="1"/>
  <c r="J242" i="1"/>
  <c r="L242" i="1" s="1"/>
  <c r="M206" i="1"/>
  <c r="J206" i="1"/>
  <c r="L206" i="1" s="1"/>
  <c r="M240" i="1"/>
  <c r="J240" i="1"/>
  <c r="L240" i="1" s="1"/>
  <c r="J234" i="1"/>
  <c r="K234" i="1" s="1"/>
  <c r="J229" i="1"/>
  <c r="K229" i="1" s="1"/>
  <c r="J233" i="1"/>
  <c r="K233" i="1" s="1"/>
  <c r="J232" i="1"/>
  <c r="K232" i="1" s="1"/>
  <c r="J197" i="1"/>
  <c r="K197" i="1" s="1"/>
  <c r="J196" i="1"/>
  <c r="K196" i="1" s="1"/>
  <c r="J223" i="1"/>
  <c r="K223" i="1" s="1"/>
  <c r="J228" i="1"/>
  <c r="K228" i="1" s="1"/>
  <c r="J220" i="1"/>
  <c r="K220" i="1" s="1"/>
  <c r="J193" i="1"/>
  <c r="K193" i="1" s="1"/>
  <c r="J191" i="1"/>
  <c r="K191" i="1" s="1"/>
  <c r="L232" i="1" l="1"/>
  <c r="M232" i="1" s="1"/>
  <c r="L197" i="1"/>
  <c r="M197" i="1" s="1"/>
  <c r="L191" i="1"/>
  <c r="M191" i="1" s="1"/>
  <c r="L223" i="1"/>
  <c r="M223" i="1" s="1"/>
  <c r="L233" i="1"/>
  <c r="M233" i="1" s="1"/>
  <c r="L220" i="1"/>
  <c r="M220" i="1" s="1"/>
  <c r="L234" i="1"/>
  <c r="M234" i="1" s="1"/>
  <c r="L228" i="1"/>
  <c r="M228" i="1" s="1"/>
  <c r="L193" i="1"/>
  <c r="M193" i="1" s="1"/>
  <c r="L196" i="1"/>
  <c r="M196" i="1" s="1"/>
  <c r="L229" i="1"/>
  <c r="M229" i="1" s="1"/>
  <c r="H15" i="1" l="1"/>
  <c r="H14" i="1"/>
  <c r="H150" i="1"/>
  <c r="H183" i="1"/>
  <c r="H238" i="1" l="1"/>
  <c r="M213" i="1"/>
  <c r="J213" i="1"/>
  <c r="L213" i="1" s="1"/>
  <c r="M208" i="1"/>
  <c r="J208" i="1"/>
  <c r="L208" i="1" s="1"/>
  <c r="H207" i="1"/>
  <c r="J207" i="1" s="1"/>
  <c r="K207" i="1" s="1"/>
  <c r="J212" i="1"/>
  <c r="K212" i="1" s="1"/>
  <c r="J211" i="1"/>
  <c r="K211" i="1" s="1"/>
  <c r="J195" i="1"/>
  <c r="K195" i="1" s="1"/>
  <c r="J219" i="1"/>
  <c r="K219" i="1" s="1"/>
  <c r="L195" i="1" l="1"/>
  <c r="M195" i="1" s="1"/>
  <c r="L212" i="1"/>
  <c r="M212" i="1" s="1"/>
  <c r="L211" i="1"/>
  <c r="M211" i="1" s="1"/>
  <c r="L219" i="1"/>
  <c r="M219" i="1" s="1"/>
  <c r="L207" i="1"/>
  <c r="M207" i="1" s="1"/>
  <c r="H205" i="1"/>
  <c r="M175" i="1"/>
  <c r="J175" i="1"/>
  <c r="L175" i="1" s="1"/>
  <c r="M173" i="1"/>
  <c r="J173" i="1"/>
  <c r="L173" i="1" s="1"/>
  <c r="J114" i="1"/>
  <c r="K114" i="1" s="1"/>
  <c r="J112" i="1"/>
  <c r="K112" i="1" s="1"/>
  <c r="J111" i="1"/>
  <c r="K111" i="1" s="1"/>
  <c r="J181" i="1"/>
  <c r="K181" i="1" s="1"/>
  <c r="J168" i="1"/>
  <c r="K168" i="1" s="1"/>
  <c r="J167" i="1"/>
  <c r="K167" i="1" s="1"/>
  <c r="J190" i="1"/>
  <c r="K190" i="1" s="1"/>
  <c r="J189" i="1"/>
  <c r="K189" i="1" s="1"/>
  <c r="J187" i="1"/>
  <c r="K187" i="1" s="1"/>
  <c r="J192" i="1"/>
  <c r="K192" i="1" s="1"/>
  <c r="J153" i="1"/>
  <c r="K153" i="1" s="1"/>
  <c r="J188" i="1"/>
  <c r="K188" i="1" s="1"/>
  <c r="J186" i="1"/>
  <c r="K186" i="1" s="1"/>
  <c r="J154" i="1"/>
  <c r="K154" i="1" s="1"/>
  <c r="J178" i="1"/>
  <c r="K178" i="1" s="1"/>
  <c r="J176" i="1"/>
  <c r="K176" i="1" s="1"/>
  <c r="J177" i="1"/>
  <c r="K177" i="1" s="1"/>
  <c r="M174" i="1"/>
  <c r="J174" i="1"/>
  <c r="L174" i="1" s="1"/>
  <c r="M194" i="1"/>
  <c r="J194" i="1"/>
  <c r="L194" i="1" s="1"/>
  <c r="M180" i="1"/>
  <c r="J180" i="1"/>
  <c r="L180" i="1" s="1"/>
  <c r="L188" i="1" l="1"/>
  <c r="M188" i="1" s="1"/>
  <c r="L181" i="1"/>
  <c r="M181" i="1" s="1"/>
  <c r="L153" i="1"/>
  <c r="M153" i="1" s="1"/>
  <c r="L111" i="1"/>
  <c r="M111" i="1" s="1"/>
  <c r="L192" i="1"/>
  <c r="M192" i="1" s="1"/>
  <c r="L112" i="1"/>
  <c r="M112" i="1" s="1"/>
  <c r="L177" i="1"/>
  <c r="M177" i="1" s="1"/>
  <c r="L187" i="1"/>
  <c r="M187" i="1" s="1"/>
  <c r="L114" i="1"/>
  <c r="M114" i="1" s="1"/>
  <c r="L176" i="1"/>
  <c r="M176" i="1" s="1"/>
  <c r="L189" i="1"/>
  <c r="M189" i="1" s="1"/>
  <c r="L178" i="1"/>
  <c r="M178" i="1" s="1"/>
  <c r="L190" i="1"/>
  <c r="M190" i="1" s="1"/>
  <c r="L154" i="1"/>
  <c r="M154" i="1" s="1"/>
  <c r="L167" i="1"/>
  <c r="M167" i="1" s="1"/>
  <c r="L186" i="1"/>
  <c r="M186" i="1" s="1"/>
  <c r="L168" i="1"/>
  <c r="M168" i="1" s="1"/>
  <c r="H236" i="1" l="1"/>
  <c r="H237" i="1"/>
  <c r="J152" i="1" l="1"/>
  <c r="K152" i="1" s="1"/>
  <c r="J155" i="1"/>
  <c r="K155" i="1" s="1"/>
  <c r="J108" i="1"/>
  <c r="K108" i="1" s="1"/>
  <c r="J172" i="1"/>
  <c r="K172" i="1" s="1"/>
  <c r="M137" i="1"/>
  <c r="J137" i="1"/>
  <c r="L137" i="1" s="1"/>
  <c r="M169" i="1"/>
  <c r="J169" i="1"/>
  <c r="L169" i="1" s="1"/>
  <c r="M158" i="1"/>
  <c r="J158" i="1"/>
  <c r="L158" i="1" s="1"/>
  <c r="M141" i="1"/>
  <c r="J141" i="1"/>
  <c r="L141" i="1" s="1"/>
  <c r="L172" i="1" l="1"/>
  <c r="M172" i="1" s="1"/>
  <c r="L108" i="1"/>
  <c r="M108" i="1" s="1"/>
  <c r="L155" i="1"/>
  <c r="M155" i="1" s="1"/>
  <c r="L152" i="1"/>
  <c r="M152" i="1" s="1"/>
  <c r="H151" i="1" l="1"/>
  <c r="H149" i="1"/>
  <c r="H138" i="1"/>
  <c r="H164" i="1"/>
  <c r="J105" i="1" l="1"/>
  <c r="K105" i="1" s="1"/>
  <c r="H160" i="1"/>
  <c r="L105" i="1" l="1"/>
  <c r="M105" i="1" s="1"/>
  <c r="J109" i="1" l="1"/>
  <c r="K109" i="1" s="1"/>
  <c r="J10" i="1"/>
  <c r="K10" i="1" s="1"/>
  <c r="J9" i="1"/>
  <c r="K9" i="1" s="1"/>
  <c r="J12" i="1"/>
  <c r="K12" i="1" s="1"/>
  <c r="J63" i="1"/>
  <c r="K63" i="1" s="1"/>
  <c r="M131" i="1"/>
  <c r="J131" i="1"/>
  <c r="L131" i="1" s="1"/>
  <c r="M136" i="1"/>
  <c r="J136" i="1"/>
  <c r="L136" i="1" s="1"/>
  <c r="L12" i="1" l="1"/>
  <c r="M12" i="1" s="1"/>
  <c r="L9" i="1"/>
  <c r="M9" i="1" s="1"/>
  <c r="L10" i="1"/>
  <c r="M10" i="1" s="1"/>
  <c r="L63" i="1"/>
  <c r="M63" i="1" s="1"/>
  <c r="L109" i="1"/>
  <c r="M109" i="1" s="1"/>
  <c r="H62" i="1" l="1"/>
  <c r="H90" i="1"/>
  <c r="H93" i="1"/>
  <c r="H142" i="1"/>
  <c r="J130" i="1" l="1"/>
  <c r="K130" i="1" s="1"/>
  <c r="M129" i="1"/>
  <c r="J129" i="1"/>
  <c r="L129" i="1" s="1"/>
  <c r="M128" i="1"/>
  <c r="J128" i="1"/>
  <c r="L128" i="1" s="1"/>
  <c r="L130" i="1" l="1"/>
  <c r="M130" i="1" s="1"/>
  <c r="H40" i="1" l="1"/>
  <c r="H133" i="1"/>
  <c r="H84" i="1" l="1"/>
  <c r="H118" i="1"/>
  <c r="H122" i="1"/>
  <c r="H126" i="1"/>
  <c r="H127" i="1"/>
  <c r="J60" i="1" l="1"/>
  <c r="K60" i="1" s="1"/>
  <c r="J74" i="1"/>
  <c r="K74" i="1" s="1"/>
  <c r="J75" i="1"/>
  <c r="K75" i="1" s="1"/>
  <c r="J3" i="1"/>
  <c r="K3" i="1" s="1"/>
  <c r="J11" i="1"/>
  <c r="K11" i="1" s="1"/>
  <c r="J4" i="1"/>
  <c r="K4" i="1" s="1"/>
  <c r="J64" i="1"/>
  <c r="K64" i="1" s="1"/>
  <c r="J68" i="1"/>
  <c r="K68" i="1" s="1"/>
  <c r="J67" i="1"/>
  <c r="K67" i="1" s="1"/>
  <c r="J50" i="1"/>
  <c r="K50" i="1" s="1"/>
  <c r="J53" i="1"/>
  <c r="K53" i="1" s="1"/>
  <c r="J55" i="1"/>
  <c r="K55" i="1" s="1"/>
  <c r="J54" i="1"/>
  <c r="K54" i="1" s="1"/>
  <c r="J51" i="1"/>
  <c r="K51" i="1" s="1"/>
  <c r="M52" i="1"/>
  <c r="J52" i="1"/>
  <c r="L52" i="1" s="1"/>
  <c r="M77" i="1"/>
  <c r="J77" i="1"/>
  <c r="L77" i="1" s="1"/>
  <c r="M56" i="1"/>
  <c r="J56" i="1"/>
  <c r="L56" i="1" s="1"/>
  <c r="M79" i="1"/>
  <c r="J79" i="1"/>
  <c r="L79" i="1" s="1"/>
  <c r="M69" i="1"/>
  <c r="J69" i="1"/>
  <c r="L69" i="1" s="1"/>
  <c r="M100" i="1"/>
  <c r="J100" i="1"/>
  <c r="L100" i="1" s="1"/>
  <c r="L53" i="1" l="1"/>
  <c r="M53" i="1" s="1"/>
  <c r="L64" i="1"/>
  <c r="M64" i="1" s="1"/>
  <c r="L75" i="1"/>
  <c r="M75" i="1" s="1"/>
  <c r="L68" i="1"/>
  <c r="M68" i="1" s="1"/>
  <c r="L3" i="1"/>
  <c r="M3" i="1" s="1"/>
  <c r="L51" i="1"/>
  <c r="M51" i="1" s="1"/>
  <c r="L50" i="1"/>
  <c r="M50" i="1" s="1"/>
  <c r="L4" i="1"/>
  <c r="M4" i="1" s="1"/>
  <c r="L74" i="1"/>
  <c r="M74" i="1" s="1"/>
  <c r="L55" i="1"/>
  <c r="M55" i="1" s="1"/>
  <c r="L54" i="1"/>
  <c r="M54" i="1" s="1"/>
  <c r="L67" i="1"/>
  <c r="M67" i="1" s="1"/>
  <c r="L11" i="1"/>
  <c r="M11" i="1" s="1"/>
  <c r="L60" i="1"/>
  <c r="M60" i="1" s="1"/>
  <c r="H103" i="1" l="1"/>
  <c r="H101" i="1"/>
  <c r="H76" i="1"/>
  <c r="J49" i="1" l="1"/>
  <c r="K49" i="1" s="1"/>
  <c r="J32" i="1"/>
  <c r="K32" i="1" s="1"/>
  <c r="J33" i="1"/>
  <c r="K33" i="1" s="1"/>
  <c r="J31" i="1"/>
  <c r="K31" i="1" s="1"/>
  <c r="J7" i="1"/>
  <c r="K7" i="1" s="1"/>
  <c r="J6" i="1"/>
  <c r="K6" i="1" s="1"/>
  <c r="J20" i="1"/>
  <c r="K20" i="1" s="1"/>
  <c r="J41" i="1"/>
  <c r="K41" i="1" s="1"/>
  <c r="J42" i="1"/>
  <c r="K42" i="1" s="1"/>
  <c r="J36" i="1"/>
  <c r="K36" i="1" s="1"/>
  <c r="J35" i="1"/>
  <c r="K35" i="1" s="1"/>
  <c r="J34" i="1"/>
  <c r="K34" i="1" s="1"/>
  <c r="M30" i="1"/>
  <c r="J30" i="1"/>
  <c r="L30" i="1" s="1"/>
  <c r="M28" i="1"/>
  <c r="J28" i="1"/>
  <c r="L28" i="1" s="1"/>
  <c r="M43" i="1"/>
  <c r="J43" i="1"/>
  <c r="L43" i="1" s="1"/>
  <c r="M27" i="1"/>
  <c r="J27" i="1"/>
  <c r="L27" i="1" s="1"/>
  <c r="L34" i="1" l="1"/>
  <c r="M34" i="1" s="1"/>
  <c r="L35" i="1"/>
  <c r="M35" i="1" s="1"/>
  <c r="L20" i="1"/>
  <c r="M20" i="1" s="1"/>
  <c r="L33" i="1"/>
  <c r="M33" i="1" s="1"/>
  <c r="L41" i="1"/>
  <c r="M41" i="1" s="1"/>
  <c r="L36" i="1"/>
  <c r="M36" i="1" s="1"/>
  <c r="L6" i="1"/>
  <c r="M6" i="1" s="1"/>
  <c r="L32" i="1"/>
  <c r="M32" i="1" s="1"/>
  <c r="L31" i="1"/>
  <c r="M31" i="1" s="1"/>
  <c r="L42" i="1"/>
  <c r="M42" i="1" s="1"/>
  <c r="L7" i="1"/>
  <c r="M7" i="1" s="1"/>
  <c r="L49" i="1"/>
  <c r="M49" i="1" s="1"/>
  <c r="H37" i="1"/>
  <c r="H48" i="1"/>
  <c r="J24" i="1" l="1"/>
  <c r="K24" i="1" s="1"/>
  <c r="J25" i="1"/>
  <c r="K25" i="1" s="1"/>
  <c r="H23" i="1"/>
  <c r="J23" i="1" s="1"/>
  <c r="K23" i="1" s="1"/>
  <c r="M26" i="1"/>
  <c r="J26" i="1"/>
  <c r="L26" i="1" s="1"/>
  <c r="M22" i="1"/>
  <c r="J22" i="1"/>
  <c r="L22" i="1" s="1"/>
  <c r="L23" i="1" l="1"/>
  <c r="M23" i="1" s="1"/>
  <c r="L25" i="1"/>
  <c r="M25" i="1" s="1"/>
  <c r="L24" i="1"/>
  <c r="M24" i="1" s="1"/>
  <c r="H45" i="1"/>
  <c r="J47" i="1" l="1"/>
  <c r="L47" i="1" s="1"/>
  <c r="M47" i="1"/>
  <c r="J44" i="1"/>
  <c r="J45" i="1"/>
  <c r="L45" i="1" s="1"/>
  <c r="J46" i="1"/>
  <c r="L46" i="1" s="1"/>
  <c r="J21" i="1"/>
  <c r="L21" i="1" s="1"/>
  <c r="J48" i="1"/>
  <c r="K48" i="1" s="1"/>
  <c r="L48" i="1" s="1"/>
  <c r="J37" i="1"/>
  <c r="K37" i="1" s="1"/>
  <c r="J29" i="1"/>
  <c r="J71" i="1"/>
  <c r="J70" i="1"/>
  <c r="L70" i="1" s="1"/>
  <c r="J72" i="1"/>
  <c r="J73" i="1"/>
  <c r="L73" i="1" s="1"/>
  <c r="J13" i="1"/>
  <c r="K13" i="1" s="1"/>
  <c r="J19" i="1"/>
  <c r="K19" i="1" s="1"/>
  <c r="L19" i="1" s="1"/>
  <c r="J57" i="1"/>
  <c r="J58" i="1"/>
  <c r="J76" i="1"/>
  <c r="K76" i="1" s="1"/>
  <c r="J101" i="1"/>
  <c r="K101" i="1" s="1"/>
  <c r="L101" i="1" s="1"/>
  <c r="J61" i="1"/>
  <c r="K61" i="1" s="1"/>
  <c r="J102" i="1"/>
  <c r="L102" i="1" s="1"/>
  <c r="J103" i="1"/>
  <c r="K103" i="1" s="1"/>
  <c r="J104" i="1"/>
  <c r="J127" i="1"/>
  <c r="K127" i="1" s="1"/>
  <c r="J126" i="1"/>
  <c r="K126" i="1" s="1"/>
  <c r="L126" i="1" s="1"/>
  <c r="J125" i="1"/>
  <c r="J124" i="1"/>
  <c r="J123" i="1"/>
  <c r="J122" i="1"/>
  <c r="J121" i="1"/>
  <c r="J120" i="1"/>
  <c r="L120" i="1" s="1"/>
  <c r="J119" i="1"/>
  <c r="J118" i="1"/>
  <c r="K118" i="1" s="1"/>
  <c r="J84" i="1"/>
  <c r="L84" i="1" s="1"/>
  <c r="J82" i="1"/>
  <c r="J80" i="1"/>
  <c r="J99" i="1"/>
  <c r="J134" i="1"/>
  <c r="J133" i="1"/>
  <c r="K133" i="1" s="1"/>
  <c r="L133" i="1" s="1"/>
  <c r="J8" i="1"/>
  <c r="J39" i="1"/>
  <c r="K39" i="1" s="1"/>
  <c r="J38" i="1"/>
  <c r="K38" i="1" s="1"/>
  <c r="L38" i="1" s="1"/>
  <c r="J40" i="1"/>
  <c r="K40" i="1" s="1"/>
  <c r="J18" i="1"/>
  <c r="K18" i="1" s="1"/>
  <c r="J144" i="1"/>
  <c r="J143" i="1"/>
  <c r="L143" i="1" s="1"/>
  <c r="J142" i="1"/>
  <c r="K142" i="1" s="1"/>
  <c r="J93" i="1"/>
  <c r="K93" i="1" s="1"/>
  <c r="J90" i="1"/>
  <c r="K90" i="1" s="1"/>
  <c r="L90" i="1" s="1"/>
  <c r="J92" i="1"/>
  <c r="K92" i="1" s="1"/>
  <c r="J62" i="1"/>
  <c r="K62" i="1" s="1"/>
  <c r="J91" i="1"/>
  <c r="K91" i="1" s="1"/>
  <c r="J94" i="1"/>
  <c r="K94" i="1" s="1"/>
  <c r="L94" i="1" s="1"/>
  <c r="J95" i="1"/>
  <c r="K95" i="1" s="1"/>
  <c r="L95" i="1" s="1"/>
  <c r="J163" i="1"/>
  <c r="L163" i="1" s="1"/>
  <c r="J162" i="1"/>
  <c r="L162" i="1" s="1"/>
  <c r="J161" i="1"/>
  <c r="L161" i="1" s="1"/>
  <c r="J160" i="1"/>
  <c r="K160" i="1" s="1"/>
  <c r="J159" i="1"/>
  <c r="J113" i="1"/>
  <c r="L113" i="1" s="1"/>
  <c r="J147" i="1"/>
  <c r="K147" i="1" s="1"/>
  <c r="L147" i="1" s="1"/>
  <c r="J115" i="1"/>
  <c r="K115" i="1" s="1"/>
  <c r="J116" i="1"/>
  <c r="K116" i="1" s="1"/>
  <c r="J117" i="1"/>
  <c r="K117" i="1" s="1"/>
  <c r="L117" i="1" s="1"/>
  <c r="J110" i="1"/>
  <c r="K110" i="1" s="1"/>
  <c r="J145" i="1"/>
  <c r="K145" i="1" s="1"/>
  <c r="J132" i="1"/>
  <c r="K132" i="1" s="1"/>
  <c r="J157" i="1"/>
  <c r="J156" i="1"/>
  <c r="L156" i="1" s="1"/>
  <c r="J146" i="1"/>
  <c r="K146" i="1" s="1"/>
  <c r="J166" i="1"/>
  <c r="L166" i="1" s="1"/>
  <c r="J165" i="1"/>
  <c r="L165" i="1" s="1"/>
  <c r="J164" i="1"/>
  <c r="K164" i="1" s="1"/>
  <c r="J138" i="1"/>
  <c r="K138" i="1" s="1"/>
  <c r="J139" i="1"/>
  <c r="K139" i="1" s="1"/>
  <c r="J140" i="1"/>
  <c r="K140" i="1" s="1"/>
  <c r="J135" i="1"/>
  <c r="K135" i="1" s="1"/>
  <c r="J149" i="1"/>
  <c r="K149" i="1" s="1"/>
  <c r="L149" i="1" s="1"/>
  <c r="J148" i="1"/>
  <c r="K148" i="1" s="1"/>
  <c r="L148" i="1" s="1"/>
  <c r="J151" i="1"/>
  <c r="K151" i="1" s="1"/>
  <c r="J199" i="1"/>
  <c r="L199" i="1" s="1"/>
  <c r="J171" i="1"/>
  <c r="J202" i="1"/>
  <c r="J204" i="1"/>
  <c r="K204" i="1" s="1"/>
  <c r="J203" i="1"/>
  <c r="K203" i="1" s="1"/>
  <c r="J239" i="1"/>
  <c r="L239" i="1" s="1"/>
  <c r="J238" i="1"/>
  <c r="K238" i="1" s="1"/>
  <c r="L238" i="1" s="1"/>
  <c r="J237" i="1"/>
  <c r="L237" i="1" s="1"/>
  <c r="J182" i="1"/>
  <c r="K182" i="1" s="1"/>
  <c r="J179" i="1"/>
  <c r="J236" i="1"/>
  <c r="K236" i="1" s="1"/>
  <c r="J205" i="1"/>
  <c r="K205" i="1" s="1"/>
  <c r="J210" i="1"/>
  <c r="K210" i="1" s="1"/>
  <c r="J261" i="1"/>
  <c r="K261" i="1" s="1"/>
  <c r="L261" i="1" s="1"/>
  <c r="J183" i="1"/>
  <c r="K183" i="1" s="1"/>
  <c r="J150" i="1"/>
  <c r="K150" i="1" s="1"/>
  <c r="J14" i="1"/>
  <c r="K14" i="1" s="1"/>
  <c r="J16" i="1"/>
  <c r="K16" i="1" s="1"/>
  <c r="J5" i="1"/>
  <c r="K5" i="1" s="1"/>
  <c r="J15" i="1"/>
  <c r="K15" i="1" s="1"/>
  <c r="J262" i="1"/>
  <c r="J263" i="1"/>
  <c r="L263" i="1" s="1"/>
  <c r="J264" i="1"/>
  <c r="L264" i="1" s="1"/>
  <c r="J235" i="1"/>
  <c r="K235" i="1" s="1"/>
  <c r="L235" i="1" s="1"/>
  <c r="J246" i="1"/>
  <c r="K246" i="1" s="1"/>
  <c r="J245" i="1"/>
  <c r="K245" i="1" s="1"/>
  <c r="J259" i="1"/>
  <c r="J258" i="1"/>
  <c r="K258" i="1" s="1"/>
  <c r="J250" i="1"/>
  <c r="K250" i="1" s="1"/>
  <c r="J215" i="1"/>
  <c r="K215" i="1" s="1"/>
  <c r="J217" i="1"/>
  <c r="K217" i="1" s="1"/>
  <c r="J216" i="1"/>
  <c r="K216" i="1" s="1"/>
  <c r="J214" i="1"/>
  <c r="K214" i="1" s="1"/>
  <c r="J218" i="1"/>
  <c r="K218" i="1" s="1"/>
  <c r="J278" i="1"/>
  <c r="J244" i="1"/>
  <c r="J279" i="1"/>
  <c r="K279" i="1" s="1"/>
  <c r="J305" i="1"/>
  <c r="K305" i="1" s="1"/>
  <c r="J301" i="1"/>
  <c r="K301" i="1" s="1"/>
  <c r="L301" i="1" s="1"/>
  <c r="J302" i="1"/>
  <c r="K302" i="1" s="1"/>
  <c r="J306" i="1"/>
  <c r="J271" i="1"/>
  <c r="K271" i="1" s="1"/>
  <c r="J307" i="1"/>
  <c r="J308" i="1"/>
  <c r="J309" i="1"/>
  <c r="J310" i="1"/>
  <c r="J311" i="1"/>
  <c r="J327" i="1"/>
  <c r="J275" i="1"/>
  <c r="K275" i="1" s="1"/>
  <c r="L275" i="1" s="1"/>
  <c r="J249" i="1"/>
  <c r="K249" i="1" s="1"/>
  <c r="J185" i="1"/>
  <c r="K185" i="1" s="1"/>
  <c r="L185" i="1" s="1"/>
  <c r="J276" i="1"/>
  <c r="K276" i="1" s="1"/>
  <c r="J292" i="1"/>
  <c r="K292" i="1" s="1"/>
  <c r="L292" i="1" s="1"/>
  <c r="J291" i="1"/>
  <c r="K291" i="1" s="1"/>
  <c r="J184" i="1"/>
  <c r="K184" i="1" s="1"/>
  <c r="J298" i="1"/>
  <c r="K298" i="1" s="1"/>
  <c r="L298" i="1" s="1"/>
  <c r="J322" i="1"/>
  <c r="K322" i="1" s="1"/>
  <c r="L322" i="1" s="1"/>
  <c r="J323" i="1"/>
  <c r="J324" i="1"/>
  <c r="L324" i="1" s="1"/>
  <c r="J325" i="1"/>
  <c r="J326" i="1"/>
  <c r="K326" i="1" s="1"/>
  <c r="L326" i="1" s="1"/>
  <c r="J362" i="1"/>
  <c r="J277" i="1"/>
  <c r="K277" i="1" s="1"/>
  <c r="L277" i="1" s="1"/>
  <c r="J293" i="1"/>
  <c r="K293" i="1" s="1"/>
  <c r="J330" i="1"/>
  <c r="K330" i="1" s="1"/>
  <c r="J329" i="1"/>
  <c r="K329" i="1" s="1"/>
  <c r="J315" i="1"/>
  <c r="L315" i="1" s="1"/>
  <c r="J316" i="1"/>
  <c r="L316" i="1" s="1"/>
  <c r="J331" i="1"/>
  <c r="K331" i="1" s="1"/>
  <c r="J357" i="1"/>
  <c r="K357" i="1" s="1"/>
  <c r="L357" i="1" s="1"/>
  <c r="J358" i="1"/>
  <c r="J359" i="1"/>
  <c r="J360" i="1"/>
  <c r="K360" i="1" s="1"/>
  <c r="J361" i="1"/>
  <c r="K361" i="1" s="1"/>
  <c r="L361" i="1" s="1"/>
  <c r="J344" i="1"/>
  <c r="K344" i="1" s="1"/>
  <c r="J363" i="1"/>
  <c r="J364" i="1"/>
  <c r="L364" i="1" s="1"/>
  <c r="J372" i="1"/>
  <c r="L372" i="1" s="1"/>
  <c r="J365" i="1"/>
  <c r="J354" i="1"/>
  <c r="K354" i="1" s="1"/>
  <c r="L354" i="1" s="1"/>
  <c r="J366" i="1"/>
  <c r="K366" i="1" s="1"/>
  <c r="J368" i="1"/>
  <c r="L368" i="1" s="1"/>
  <c r="J388" i="1"/>
  <c r="J389" i="1"/>
  <c r="K389" i="1" s="1"/>
  <c r="J369" i="1"/>
  <c r="J347" i="1"/>
  <c r="K347" i="1" s="1"/>
  <c r="J333" i="1"/>
  <c r="K333" i="1" s="1"/>
  <c r="J371" i="1"/>
  <c r="K371" i="1" s="1"/>
  <c r="J312" i="1"/>
  <c r="K312" i="1" s="1"/>
  <c r="J373" i="1"/>
  <c r="K373" i="1" s="1"/>
  <c r="J367" i="1"/>
  <c r="K367" i="1" s="1"/>
  <c r="J313" i="1"/>
  <c r="K313" i="1" s="1"/>
  <c r="J355" i="1"/>
  <c r="K355" i="1" s="1"/>
  <c r="J393" i="1"/>
  <c r="K393" i="1" s="1"/>
  <c r="J381" i="1"/>
  <c r="K381" i="1" s="1"/>
  <c r="J385" i="1"/>
  <c r="J384" i="1"/>
  <c r="K384" i="1" s="1"/>
  <c r="J413" i="1"/>
  <c r="K413" i="1" s="1"/>
  <c r="J415" i="1"/>
  <c r="J416" i="1"/>
  <c r="J417" i="1"/>
  <c r="J418" i="1"/>
  <c r="K418" i="1" s="1"/>
  <c r="J419" i="1"/>
  <c r="J421" i="1"/>
  <c r="K421" i="1" s="1"/>
  <c r="J376" i="1"/>
  <c r="K376" i="1" s="1"/>
  <c r="J346" i="1"/>
  <c r="K346" i="1" s="1"/>
  <c r="L346" i="1" s="1"/>
  <c r="J398" i="1"/>
  <c r="K398" i="1" s="1"/>
  <c r="J397" i="1"/>
  <c r="K397" i="1" s="1"/>
  <c r="J375" i="1"/>
  <c r="K375" i="1" s="1"/>
  <c r="J386" i="1"/>
  <c r="J408" i="1"/>
  <c r="K408" i="1" s="1"/>
  <c r="J434" i="1"/>
  <c r="K434" i="1" s="1"/>
  <c r="J435" i="1"/>
  <c r="K435" i="1" s="1"/>
  <c r="J436" i="1"/>
  <c r="K436" i="1" s="1"/>
  <c r="J437" i="1"/>
  <c r="K437" i="1" s="1"/>
  <c r="J438" i="1"/>
  <c r="J439" i="1"/>
  <c r="J443" i="1"/>
  <c r="K443" i="1" s="1"/>
  <c r="J429" i="1"/>
  <c r="K429" i="1" s="1"/>
  <c r="J399" i="1"/>
  <c r="K399" i="1" s="1"/>
  <c r="J428" i="1"/>
  <c r="K428" i="1" s="1"/>
  <c r="J452" i="1"/>
  <c r="J427" i="1"/>
  <c r="J455" i="1"/>
  <c r="K455" i="1" s="1"/>
  <c r="J456" i="1"/>
  <c r="J444" i="1"/>
  <c r="J459" i="1"/>
  <c r="K459" i="1" s="1"/>
  <c r="J458" i="1"/>
  <c r="K458" i="1" s="1"/>
  <c r="J482" i="1"/>
  <c r="K482" i="1" s="1"/>
  <c r="J478" i="1"/>
  <c r="J479" i="1"/>
  <c r="K479" i="1" s="1"/>
  <c r="J480" i="1"/>
  <c r="J461" i="1"/>
  <c r="K461" i="1" s="1"/>
  <c r="J481" i="1"/>
  <c r="J477" i="1"/>
  <c r="J476" i="1"/>
  <c r="J474" i="1"/>
  <c r="J475" i="1"/>
  <c r="J466" i="1"/>
  <c r="J370" i="1"/>
  <c r="K370" i="1" s="1"/>
  <c r="J469" i="1"/>
  <c r="J470" i="1"/>
  <c r="K470" i="1" s="1"/>
  <c r="J471" i="1"/>
  <c r="J472" i="1"/>
  <c r="K472" i="1" s="1"/>
  <c r="J473" i="1"/>
  <c r="J464" i="1"/>
  <c r="J463" i="1"/>
  <c r="J433" i="1"/>
  <c r="K433" i="1" s="1"/>
  <c r="J465" i="1"/>
  <c r="K465" i="1" s="1"/>
  <c r="J468" i="1"/>
  <c r="L468" i="1" s="1"/>
  <c r="K8" i="1" l="1"/>
  <c r="L472" i="1"/>
  <c r="M472" i="1" s="1"/>
  <c r="M149" i="1"/>
  <c r="M166" i="1"/>
  <c r="L476" i="1"/>
  <c r="M476" i="1" s="1"/>
  <c r="M263" i="1"/>
  <c r="M364" i="1"/>
  <c r="M95" i="1"/>
  <c r="M94" i="1"/>
  <c r="M90" i="1"/>
  <c r="M261" i="1"/>
  <c r="L259" i="1"/>
  <c r="M259" i="1"/>
  <c r="L386" i="1"/>
  <c r="M386" i="1" s="1"/>
  <c r="L313" i="1"/>
  <c r="M313" i="1" s="1"/>
  <c r="L373" i="1"/>
  <c r="M373" i="1" s="1"/>
  <c r="L217" i="1"/>
  <c r="M217" i="1" s="1"/>
  <c r="L452" i="1"/>
  <c r="M452" i="1" s="1"/>
  <c r="M239" i="1"/>
  <c r="L146" i="1"/>
  <c r="M146" i="1" s="1"/>
  <c r="L62" i="1"/>
  <c r="M62" i="1" s="1"/>
  <c r="M316" i="1"/>
  <c r="M185" i="1"/>
  <c r="L250" i="1"/>
  <c r="M250" i="1" s="1"/>
  <c r="L478" i="1"/>
  <c r="M478" i="1" s="1"/>
  <c r="M275" i="1"/>
  <c r="M102" i="1"/>
  <c r="L183" i="1"/>
  <c r="M183" i="1" s="1"/>
  <c r="L359" i="1"/>
  <c r="M359" i="1" s="1"/>
  <c r="L184" i="1"/>
  <c r="M184" i="1" s="1"/>
  <c r="L307" i="1"/>
  <c r="M307" i="1"/>
  <c r="L418" i="1"/>
  <c r="M418" i="1" s="1"/>
  <c r="L330" i="1"/>
  <c r="M330" i="1" s="1"/>
  <c r="L421" i="1"/>
  <c r="M421" i="1" s="1"/>
  <c r="L127" i="1"/>
  <c r="M127" i="1" s="1"/>
  <c r="M84" i="1"/>
  <c r="L399" i="1"/>
  <c r="M399" i="1" s="1"/>
  <c r="L397" i="1"/>
  <c r="M397" i="1" s="1"/>
  <c r="M162" i="1"/>
  <c r="L142" i="1"/>
  <c r="M142" i="1" s="1"/>
  <c r="L118" i="1"/>
  <c r="M118" i="1" s="1"/>
  <c r="M301" i="1"/>
  <c r="L246" i="1"/>
  <c r="M246" i="1" s="1"/>
  <c r="L15" i="1"/>
  <c r="M15" i="1" s="1"/>
  <c r="L203" i="1"/>
  <c r="M203" i="1" s="1"/>
  <c r="L444" i="1"/>
  <c r="M444" i="1" s="1"/>
  <c r="L443" i="1"/>
  <c r="M443" i="1" s="1"/>
  <c r="L416" i="1"/>
  <c r="M416" i="1" s="1"/>
  <c r="M315" i="1"/>
  <c r="M277" i="1"/>
  <c r="M264" i="1"/>
  <c r="L144" i="1"/>
  <c r="M144" i="1" s="1"/>
  <c r="M73" i="1"/>
  <c r="L29" i="1"/>
  <c r="M29" i="1" s="1"/>
  <c r="M48" i="1"/>
  <c r="L331" i="1"/>
  <c r="M331" i="1" s="1"/>
  <c r="L244" i="1"/>
  <c r="M244" i="1"/>
  <c r="L389" i="1"/>
  <c r="M389" i="1" s="1"/>
  <c r="L455" i="1"/>
  <c r="M455" i="1" s="1"/>
  <c r="L329" i="1"/>
  <c r="M329" i="1" s="1"/>
  <c r="M480" i="1"/>
  <c r="L480" i="1"/>
  <c r="L385" i="1"/>
  <c r="M385" i="1" s="1"/>
  <c r="L151" i="1"/>
  <c r="M151" i="1" s="1"/>
  <c r="L258" i="1"/>
  <c r="M258" i="1" s="1"/>
  <c r="M147" i="1"/>
  <c r="L371" i="1"/>
  <c r="M371" i="1" s="1"/>
  <c r="L434" i="1"/>
  <c r="M434" i="1" s="1"/>
  <c r="L370" i="1"/>
  <c r="M370" i="1" s="1"/>
  <c r="L216" i="1"/>
  <c r="M216" i="1" s="1"/>
  <c r="L360" i="1"/>
  <c r="M360" i="1" s="1"/>
  <c r="L138" i="1"/>
  <c r="M138" i="1" s="1"/>
  <c r="L470" i="1"/>
  <c r="M470" i="1" s="1"/>
  <c r="L115" i="1"/>
  <c r="M115" i="1" s="1"/>
  <c r="L347" i="1"/>
  <c r="M347" i="1" s="1"/>
  <c r="M438" i="1"/>
  <c r="L438" i="1"/>
  <c r="L481" i="1"/>
  <c r="M481" i="1" s="1"/>
  <c r="L413" i="1"/>
  <c r="M413" i="1" s="1"/>
  <c r="L210" i="1"/>
  <c r="M210" i="1" s="1"/>
  <c r="L309" i="1"/>
  <c r="M309" i="1"/>
  <c r="L249" i="1"/>
  <c r="M249" i="1" s="1"/>
  <c r="L61" i="1"/>
  <c r="M61" i="1" s="1"/>
  <c r="L393" i="1"/>
  <c r="M393" i="1" s="1"/>
  <c r="L323" i="1"/>
  <c r="M323" i="1" s="1"/>
  <c r="M468" i="1"/>
  <c r="L436" i="1"/>
  <c r="M436" i="1" s="1"/>
  <c r="L344" i="1"/>
  <c r="M344" i="1" s="1"/>
  <c r="M361" i="1"/>
  <c r="L171" i="1"/>
  <c r="M171" i="1" s="1"/>
  <c r="L110" i="1"/>
  <c r="M110" i="1" s="1"/>
  <c r="L433" i="1"/>
  <c r="M433" i="1" s="1"/>
  <c r="L327" i="1"/>
  <c r="M327" i="1"/>
  <c r="L464" i="1"/>
  <c r="M464" i="1" s="1"/>
  <c r="L458" i="1"/>
  <c r="M458" i="1" s="1"/>
  <c r="M372" i="1"/>
  <c r="L306" i="1"/>
  <c r="M306" i="1"/>
  <c r="L140" i="1"/>
  <c r="M140" i="1" s="1"/>
  <c r="L82" i="1"/>
  <c r="M82" i="1" s="1"/>
  <c r="M21" i="1"/>
  <c r="M199" i="1"/>
  <c r="M113" i="1"/>
  <c r="L13" i="1"/>
  <c r="M13" i="1" s="1"/>
  <c r="M354" i="1"/>
  <c r="M235" i="1"/>
  <c r="L262" i="1"/>
  <c r="M262" i="1" s="1"/>
  <c r="M165" i="1"/>
  <c r="M163" i="1"/>
  <c r="M126" i="1"/>
  <c r="L104" i="1"/>
  <c r="M104" i="1" s="1"/>
  <c r="M70" i="1"/>
  <c r="L150" i="1"/>
  <c r="M150" i="1" s="1"/>
  <c r="M238" i="1"/>
  <c r="L204" i="1"/>
  <c r="M204" i="1" s="1"/>
  <c r="L91" i="1"/>
  <c r="M91" i="1" s="1"/>
  <c r="M101" i="1"/>
  <c r="M46" i="1"/>
  <c r="L437" i="1"/>
  <c r="M437" i="1" s="1"/>
  <c r="L463" i="1"/>
  <c r="M463" i="1"/>
  <c r="L381" i="1"/>
  <c r="M381" i="1" s="1"/>
  <c r="L477" i="1"/>
  <c r="M477" i="1" s="1"/>
  <c r="L376" i="1"/>
  <c r="M376" i="1" s="1"/>
  <c r="L369" i="1"/>
  <c r="M369" i="1" s="1"/>
  <c r="L465" i="1"/>
  <c r="M465" i="1" s="1"/>
  <c r="L362" i="1"/>
  <c r="M362" i="1"/>
  <c r="L367" i="1"/>
  <c r="M367" i="1" s="1"/>
  <c r="L58" i="1"/>
  <c r="M58" i="1" s="1"/>
  <c r="L384" i="1"/>
  <c r="M384" i="1" s="1"/>
  <c r="L293" i="1"/>
  <c r="M293" i="1" s="1"/>
  <c r="L236" i="1"/>
  <c r="M236" i="1" s="1"/>
  <c r="L92" i="1"/>
  <c r="M92" i="1" s="1"/>
  <c r="L123" i="1"/>
  <c r="M123" i="1" s="1"/>
  <c r="L57" i="1"/>
  <c r="M57" i="1" s="1"/>
  <c r="L366" i="1"/>
  <c r="M366" i="1" s="1"/>
  <c r="L474" i="1"/>
  <c r="M474" i="1"/>
  <c r="L471" i="1"/>
  <c r="M471" i="1"/>
  <c r="L365" i="1"/>
  <c r="M365" i="1"/>
  <c r="L245" i="1"/>
  <c r="M245" i="1" s="1"/>
  <c r="L179" i="1"/>
  <c r="M179" i="1" s="1"/>
  <c r="L469" i="1"/>
  <c r="M469" i="1" s="1"/>
  <c r="L479" i="1"/>
  <c r="M479" i="1" s="1"/>
  <c r="L408" i="1"/>
  <c r="M408" i="1" s="1"/>
  <c r="L459" i="1"/>
  <c r="M459" i="1" s="1"/>
  <c r="L419" i="1"/>
  <c r="M419" i="1" s="1"/>
  <c r="L333" i="1"/>
  <c r="M333" i="1" s="1"/>
  <c r="L363" i="1"/>
  <c r="M363" i="1" s="1"/>
  <c r="L461" i="1"/>
  <c r="M461" i="1" s="1"/>
  <c r="L435" i="1"/>
  <c r="M435" i="1" s="1"/>
  <c r="L355" i="1"/>
  <c r="M355" i="1" s="1"/>
  <c r="L291" i="1"/>
  <c r="M291" i="1" s="1"/>
  <c r="L218" i="1"/>
  <c r="M218" i="1" s="1"/>
  <c r="L16" i="1"/>
  <c r="M16" i="1" s="1"/>
  <c r="L417" i="1"/>
  <c r="M417" i="1"/>
  <c r="L276" i="1"/>
  <c r="M276" i="1" s="1"/>
  <c r="L439" i="1"/>
  <c r="M439" i="1"/>
  <c r="L427" i="1"/>
  <c r="M427" i="1" s="1"/>
  <c r="L215" i="1"/>
  <c r="M215" i="1" s="1"/>
  <c r="L388" i="1"/>
  <c r="M388" i="1"/>
  <c r="L279" i="1"/>
  <c r="M279" i="1" s="1"/>
  <c r="L214" i="1"/>
  <c r="M214" i="1" s="1"/>
  <c r="L139" i="1"/>
  <c r="M139" i="1" s="1"/>
  <c r="L398" i="1"/>
  <c r="M398" i="1" s="1"/>
  <c r="L473" i="1"/>
  <c r="M473" i="1"/>
  <c r="L429" i="1"/>
  <c r="M429" i="1" s="1"/>
  <c r="L482" i="1"/>
  <c r="M482" i="1" s="1"/>
  <c r="L456" i="1"/>
  <c r="M456" i="1" s="1"/>
  <c r="L375" i="1"/>
  <c r="M375" i="1" s="1"/>
  <c r="L312" i="1"/>
  <c r="M312" i="1" s="1"/>
  <c r="L358" i="1"/>
  <c r="M358" i="1"/>
  <c r="L325" i="1"/>
  <c r="M325" i="1"/>
  <c r="L311" i="1"/>
  <c r="M311" i="1"/>
  <c r="L428" i="1"/>
  <c r="M428" i="1" s="1"/>
  <c r="L71" i="1"/>
  <c r="M71" i="1" s="1"/>
  <c r="L466" i="1"/>
  <c r="M466" i="1"/>
  <c r="L415" i="1"/>
  <c r="M415" i="1" s="1"/>
  <c r="L475" i="1"/>
  <c r="M475" i="1" s="1"/>
  <c r="M324" i="1"/>
  <c r="M298" i="1"/>
  <c r="L302" i="1"/>
  <c r="M302" i="1" s="1"/>
  <c r="M346" i="1"/>
  <c r="M368" i="1"/>
  <c r="M357" i="1"/>
  <c r="M326" i="1"/>
  <c r="M292" i="1"/>
  <c r="L310" i="1"/>
  <c r="M310" i="1" s="1"/>
  <c r="L14" i="1"/>
  <c r="M14" i="1" s="1"/>
  <c r="L205" i="1"/>
  <c r="M205" i="1" s="1"/>
  <c r="L182" i="1"/>
  <c r="M182" i="1" s="1"/>
  <c r="L124" i="1"/>
  <c r="M124" i="1"/>
  <c r="L164" i="1"/>
  <c r="M164" i="1" s="1"/>
  <c r="L125" i="1"/>
  <c r="M125" i="1" s="1"/>
  <c r="L72" i="1"/>
  <c r="M72" i="1"/>
  <c r="L37" i="1"/>
  <c r="M37" i="1" s="1"/>
  <c r="L271" i="1"/>
  <c r="M271" i="1" s="1"/>
  <c r="L135" i="1"/>
  <c r="M135" i="1" s="1"/>
  <c r="L116" i="1"/>
  <c r="M116" i="1" s="1"/>
  <c r="L40" i="1"/>
  <c r="M40" i="1" s="1"/>
  <c r="L134" i="1"/>
  <c r="M134" i="1"/>
  <c r="L80" i="1"/>
  <c r="M80" i="1"/>
  <c r="L119" i="1"/>
  <c r="M119" i="1"/>
  <c r="L44" i="1"/>
  <c r="M44" i="1"/>
  <c r="L278" i="1"/>
  <c r="M278" i="1"/>
  <c r="L93" i="1"/>
  <c r="M93" i="1" s="1"/>
  <c r="M322" i="1"/>
  <c r="L305" i="1"/>
  <c r="M305" i="1" s="1"/>
  <c r="L202" i="1"/>
  <c r="M202" i="1"/>
  <c r="L157" i="1"/>
  <c r="M157" i="1" s="1"/>
  <c r="L39" i="1"/>
  <c r="M39" i="1" s="1"/>
  <c r="L103" i="1"/>
  <c r="M103" i="1" s="1"/>
  <c r="L308" i="1"/>
  <c r="M308" i="1" s="1"/>
  <c r="L5" i="1"/>
  <c r="M5" i="1" s="1"/>
  <c r="L132" i="1"/>
  <c r="M132" i="1" s="1"/>
  <c r="L160" i="1"/>
  <c r="M160" i="1" s="1"/>
  <c r="L121" i="1"/>
  <c r="M121" i="1"/>
  <c r="L76" i="1"/>
  <c r="M76" i="1" s="1"/>
  <c r="M237" i="1"/>
  <c r="L145" i="1"/>
  <c r="M145" i="1" s="1"/>
  <c r="M19" i="1"/>
  <c r="M161" i="1"/>
  <c r="M38" i="1"/>
  <c r="L99" i="1"/>
  <c r="M99" i="1" s="1"/>
  <c r="L122" i="1"/>
  <c r="M122" i="1" s="1"/>
  <c r="M148" i="1"/>
  <c r="M156" i="1"/>
  <c r="M143" i="1"/>
  <c r="M133" i="1"/>
  <c r="M120" i="1"/>
  <c r="M117" i="1"/>
  <c r="L159" i="1"/>
  <c r="M159" i="1" s="1"/>
  <c r="L18" i="1"/>
  <c r="M18" i="1" s="1"/>
  <c r="M45" i="1"/>
  <c r="L8" i="1" l="1"/>
  <c r="M8" i="1" l="1"/>
</calcChain>
</file>

<file path=xl/sharedStrings.xml><?xml version="1.0" encoding="utf-8"?>
<sst xmlns="http://schemas.openxmlformats.org/spreadsheetml/2006/main" count="1453" uniqueCount="47">
  <si>
    <t>PLANTA</t>
  </si>
  <si>
    <t>REMISION</t>
  </si>
  <si>
    <t>CANTIDAD</t>
  </si>
  <si>
    <t>RESISTENCIA</t>
  </si>
  <si>
    <t>CLIENTE</t>
  </si>
  <si>
    <t>BOMBEABLE</t>
  </si>
  <si>
    <t>FECHA</t>
  </si>
  <si>
    <t>PRECIO VENTA</t>
  </si>
  <si>
    <t>IMPORTE</t>
  </si>
  <si>
    <t>IVA</t>
  </si>
  <si>
    <t>TOTAL</t>
  </si>
  <si>
    <t>REMISIONADO</t>
  </si>
  <si>
    <t>PRECIO BASE</t>
  </si>
  <si>
    <t>PC-01</t>
  </si>
  <si>
    <t>VT - PLANTA</t>
  </si>
  <si>
    <t>3001914N0D</t>
  </si>
  <si>
    <t>2501914N0D</t>
  </si>
  <si>
    <t>2001914N0B</t>
  </si>
  <si>
    <t>2001914N0D</t>
  </si>
  <si>
    <t>PC-02</t>
  </si>
  <si>
    <t>2501914R2B</t>
  </si>
  <si>
    <t>PC-03</t>
  </si>
  <si>
    <t>1501914N0D</t>
  </si>
  <si>
    <t>2001914R2B</t>
  </si>
  <si>
    <t>UCALLI</t>
  </si>
  <si>
    <t>CONPROCASA</t>
  </si>
  <si>
    <t>LC INFRA</t>
  </si>
  <si>
    <t>2501914N0B</t>
  </si>
  <si>
    <t>3001914R3B</t>
  </si>
  <si>
    <t>ROCONSA</t>
  </si>
  <si>
    <t>2001908N0D</t>
  </si>
  <si>
    <t>2501908N0D</t>
  </si>
  <si>
    <t>2501914R3B</t>
  </si>
  <si>
    <t>MR42REV10D</t>
  </si>
  <si>
    <t>10RFA4N0D</t>
  </si>
  <si>
    <t>1001914N0D</t>
  </si>
  <si>
    <t>2001914RRB</t>
  </si>
  <si>
    <t>100M418N0D</t>
  </si>
  <si>
    <t>2001918N0D</t>
  </si>
  <si>
    <t>2501915NIB</t>
  </si>
  <si>
    <t>2501914HNB</t>
  </si>
  <si>
    <t>3501914N0D</t>
  </si>
  <si>
    <t>2001914R3B</t>
  </si>
  <si>
    <t>250194N0D</t>
  </si>
  <si>
    <t>2501914NIB</t>
  </si>
  <si>
    <t>GAMA</t>
  </si>
  <si>
    <t>MR45REV14D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</si>
</sst>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33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3" fillId="0" borderId="0" xfId="0" applyFont="1"/>
    <xf numFmtId="44" fontId="0" fillId="0" borderId="0" xfId="1" applyFont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4" fontId="2" fillId="2" borderId="3" xfId="1" applyFont="1" applyFill="1" applyBorder="1" applyAlignment="1">
      <alignment horizontal="center" vertical="center" wrapText="1"/>
    </xf>
    <xf numFmtId="44" fontId="2" fillId="2" borderId="4" xfId="1" applyFont="1" applyFill="1" applyBorder="1" applyAlignment="1">
      <alignment horizontal="center" vertical="center" wrapText="1"/>
    </xf>
    <xf numFmtId="44" fontId="2" fillId="2" borderId="1" xfId="1" applyFont="1" applyFill="1" applyBorder="1" applyAlignment="1">
      <alignment horizontal="center" vertical="center" wrapText="1"/>
    </xf>
    <xf numFmtId="44" fontId="0" fillId="0" borderId="7" xfId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14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4" fontId="0" fillId="0" borderId="9" xfId="1" applyFont="1" applyBorder="1" applyAlignment="1">
      <alignment horizontal="center" vertical="center"/>
    </xf>
    <xf numFmtId="44" fontId="0" fillId="0" borderId="10" xfId="1" applyFon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9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44" fontId="0" fillId="0" borderId="11" xfId="1" applyFont="1" applyBorder="1" applyAlignment="1">
      <alignment horizontal="center" vertical="center"/>
    </xf>
    <xf numFmtId="9" fontId="2" fillId="2" borderId="4" xfId="1" applyNumberFormat="1" applyFont="1" applyFill="1" applyBorder="1" applyAlignment="1">
      <alignment horizontal="center" vertical="center" wrapText="1"/>
    </xf>
    <xf numFmtId="44" fontId="0" fillId="0" borderId="0" xfId="0" applyNumberFormat="1"/>
    <xf numFmtId="164" fontId="0" fillId="3" borderId="9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4" fillId="0" borderId="12" xfId="0" applyNumberFormat="1" applyFont="1" applyBorder="1" applyAlignment="1">
      <alignment horizontal="center" vertical="center"/>
    </xf>
    <xf numFmtId="14" fontId="0" fillId="0" borderId="9" xfId="0" applyNumberFormat="1" applyBorder="1" applyAlignment="1">
      <alignment horizontal="center"/>
    </xf>
    <xf numFmtId="0" fontId="0" fillId="3" borderId="0" xfId="0" applyFill="1"/>
    <xf numFmtId="14" fontId="0" fillId="0" borderId="12" xfId="0" applyNumberForma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14" fontId="0" fillId="0" borderId="12" xfId="0" applyNumberForma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4" fontId="0" fillId="0" borderId="9" xfId="1" applyFont="1" applyFill="1" applyBorder="1" applyAlignment="1">
      <alignment horizontal="center" vertical="center"/>
    </xf>
    <xf numFmtId="44" fontId="0" fillId="0" borderId="6" xfId="1" applyFont="1" applyBorder="1" applyAlignment="1">
      <alignment horizontal="center" vertical="center"/>
    </xf>
    <xf numFmtId="44" fontId="2" fillId="4" borderId="3" xfId="1" applyFont="1" applyFill="1" applyBorder="1" applyAlignment="1">
      <alignment horizontal="center" vertical="center" wrapText="1"/>
    </xf>
    <xf numFmtId="0" fontId="0" fillId="5" borderId="0" xfId="0" applyFill="1"/>
    <xf numFmtId="0" fontId="0" fillId="5" borderId="8" xfId="0" applyFill="1" applyBorder="1" applyAlignment="1">
      <alignment horizontal="center" vertical="center"/>
    </xf>
    <xf numFmtId="14" fontId="0" fillId="5" borderId="6" xfId="0" applyNumberFormat="1" applyFill="1" applyBorder="1" applyAlignment="1">
      <alignment horizontal="center" vertical="center"/>
    </xf>
    <xf numFmtId="164" fontId="0" fillId="5" borderId="9" xfId="0" applyNumberFormat="1" applyFill="1" applyBorder="1" applyAlignment="1">
      <alignment horizontal="center" vertical="center"/>
    </xf>
    <xf numFmtId="14" fontId="0" fillId="5" borderId="9" xfId="0" applyNumberForma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44" fontId="0" fillId="5" borderId="9" xfId="1" applyFont="1" applyFill="1" applyBorder="1" applyAlignment="1">
      <alignment horizontal="center" vertical="center"/>
    </xf>
    <xf numFmtId="44" fontId="0" fillId="5" borderId="11" xfId="1" applyFont="1" applyFill="1" applyBorder="1" applyAlignment="1">
      <alignment horizontal="center" vertical="center"/>
    </xf>
    <xf numFmtId="44" fontId="0" fillId="5" borderId="7" xfId="1" applyFont="1" applyFill="1" applyBorder="1" applyAlignment="1">
      <alignment horizontal="center" vertical="center"/>
    </xf>
    <xf numFmtId="44" fontId="0" fillId="5" borderId="10" xfId="1" applyFont="1" applyFill="1" applyBorder="1" applyAlignment="1">
      <alignment horizontal="center" vertical="center"/>
    </xf>
    <xf numFmtId="164" fontId="0" fillId="0" borderId="9" xfId="0" applyNumberFormat="1" applyFill="1" applyBorder="1" applyAlignment="1">
      <alignment horizontal="center" vertical="center"/>
    </xf>
    <xf numFmtId="14" fontId="0" fillId="5" borderId="6" xfId="0" applyNumberFormat="1" applyFill="1" applyBorder="1" applyAlignment="1">
      <alignment horizontal="center"/>
    </xf>
    <xf numFmtId="14" fontId="0" fillId="5" borderId="12" xfId="0" applyNumberFormat="1" applyFill="1" applyBorder="1" applyAlignment="1">
      <alignment horizontal="center" vertical="center"/>
    </xf>
  </cellXfs>
  <cellStyles count="33">
    <cellStyle name="Moneda" xfId="1" builtinId="4"/>
    <cellStyle name="Moneda 2" xfId="2"/>
    <cellStyle name="Moneda 2 2" xfId="4"/>
    <cellStyle name="Moneda 2 2 2" xfId="8"/>
    <cellStyle name="Moneda 2 2 2 2" xfId="16"/>
    <cellStyle name="Moneda 2 2 2 2 2" xfId="32"/>
    <cellStyle name="Moneda 2 2 2 3" xfId="24"/>
    <cellStyle name="Moneda 2 2 3" xfId="12"/>
    <cellStyle name="Moneda 2 2 3 2" xfId="28"/>
    <cellStyle name="Moneda 2 2 4" xfId="20"/>
    <cellStyle name="Moneda 2 3" xfId="6"/>
    <cellStyle name="Moneda 2 3 2" xfId="14"/>
    <cellStyle name="Moneda 2 3 2 2" xfId="30"/>
    <cellStyle name="Moneda 2 3 3" xfId="22"/>
    <cellStyle name="Moneda 2 4" xfId="10"/>
    <cellStyle name="Moneda 2 4 2" xfId="26"/>
    <cellStyle name="Moneda 2 5" xfId="18"/>
    <cellStyle name="Moneda 3" xfId="3"/>
    <cellStyle name="Moneda 3 2" xfId="7"/>
    <cellStyle name="Moneda 3 2 2" xfId="15"/>
    <cellStyle name="Moneda 3 2 2 2" xfId="31"/>
    <cellStyle name="Moneda 3 2 3" xfId="23"/>
    <cellStyle name="Moneda 3 3" xfId="11"/>
    <cellStyle name="Moneda 3 3 2" xfId="27"/>
    <cellStyle name="Moneda 3 4" xfId="19"/>
    <cellStyle name="Moneda 4" xfId="5"/>
    <cellStyle name="Moneda 4 2" xfId="13"/>
    <cellStyle name="Moneda 4 2 2" xfId="29"/>
    <cellStyle name="Moneda 4 3" xfId="21"/>
    <cellStyle name="Moneda 5" xfId="9"/>
    <cellStyle name="Moneda 5 2" xfId="25"/>
    <cellStyle name="Moneda 6" xfId="17"/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M483"/>
  <sheetViews>
    <sheetView showGridLines="0" tabSelected="1" topLeftCell="D2" zoomScale="70" zoomScaleNormal="70" zoomScaleSheetLayoutView="100" workbookViewId="0">
      <selection activeCell="D2" sqref="D2"/>
    </sheetView>
  </sheetViews>
  <sheetFormatPr baseColWidth="10" defaultRowHeight="15" customHeight="1" x14ac:dyDescent="0.25"/>
  <cols>
    <col min="1" max="1" width="25.140625" customWidth="1"/>
    <col min="2" max="2" width="20.28515625" customWidth="1"/>
    <col min="3" max="3" width="32.28515625" customWidth="1"/>
    <col min="4" max="4" width="19.7109375" bestFit="1" customWidth="1"/>
    <col min="5" max="5" width="33.85546875" customWidth="1"/>
    <col min="6" max="6" width="25.140625" customWidth="1"/>
    <col min="7" max="7" width="29.28515625" customWidth="1"/>
    <col min="8" max="8" width="28.5703125" customWidth="1"/>
    <col min="9" max="9" width="30.42578125" customWidth="1"/>
    <col min="10" max="10" width="18.7109375" customWidth="1"/>
    <col min="11" max="11" width="21.42578125" customWidth="1"/>
    <col min="12" max="12" width="35.42578125" customWidth="1"/>
    <col min="13" max="13" width="14.140625" customWidth="1"/>
    <col min="14" max="14" width="11.42578125" customWidth="1"/>
  </cols>
  <sheetData>
    <row r="1" spans="1:13" ht="15" hidden="1" customHeight="1" x14ac:dyDescent="0.25">
      <c r="D1" s="15"/>
      <c r="E1" s="1"/>
      <c r="F1" s="15"/>
      <c r="G1" s="15"/>
      <c r="H1" s="2"/>
      <c r="I1" s="2"/>
      <c r="J1" s="2"/>
      <c r="K1" s="2">
        <v>0</v>
      </c>
      <c r="L1" s="2"/>
      <c r="M1" s="2"/>
    </row>
    <row r="2" spans="1:13" ht="30.75" thickBot="1" x14ac:dyDescent="0.3">
      <c r="A2" s="3" t="s">
        <v>0</v>
      </c>
      <c r="B2" s="4" t="s">
        <v>6</v>
      </c>
      <c r="C2" s="4" t="s">
        <v>1</v>
      </c>
      <c r="D2" s="4" t="s">
        <v>4</v>
      </c>
      <c r="E2" s="4" t="s">
        <v>3</v>
      </c>
      <c r="F2" s="4" t="s">
        <v>2</v>
      </c>
      <c r="G2" s="4" t="s">
        <v>5</v>
      </c>
      <c r="H2" s="5" t="s">
        <v>7</v>
      </c>
      <c r="I2" s="36" t="s">
        <v>12</v>
      </c>
      <c r="J2" s="5" t="s">
        <v>8</v>
      </c>
      <c r="K2" s="6" t="s">
        <v>9</v>
      </c>
      <c r="L2" s="19" t="s">
        <v>11</v>
      </c>
      <c r="M2" s="7" t="s">
        <v>10</v>
      </c>
    </row>
    <row r="3" spans="1:13" x14ac:dyDescent="0.25">
      <c r="A3" s="17" t="s">
        <v>19</v>
      </c>
      <c r="B3" s="9">
        <v>45020</v>
      </c>
      <c r="C3" s="14">
        <v>79536</v>
      </c>
      <c r="D3" s="10" t="s">
        <v>25</v>
      </c>
      <c r="E3" s="11" t="s">
        <v>18</v>
      </c>
      <c r="F3" s="11">
        <v>9</v>
      </c>
      <c r="G3" s="11">
        <v>0</v>
      </c>
      <c r="H3" s="12">
        <v>1727</v>
      </c>
      <c r="I3" s="12">
        <v>1727</v>
      </c>
      <c r="J3" s="12">
        <f>+H3*F3</f>
        <v>15543</v>
      </c>
      <c r="K3" s="18">
        <f>+J3*0.16</f>
        <v>2486.88</v>
      </c>
      <c r="L3" s="8">
        <f>IF(K3&gt;0,0,J3)</f>
        <v>0</v>
      </c>
      <c r="M3" s="13">
        <f>IF(K3=0,0,L3+J3+K3)</f>
        <v>18029.88</v>
      </c>
    </row>
    <row r="4" spans="1:13" x14ac:dyDescent="0.25">
      <c r="A4" s="17" t="s">
        <v>19</v>
      </c>
      <c r="B4" s="9">
        <v>45020</v>
      </c>
      <c r="C4" s="14">
        <v>79537</v>
      </c>
      <c r="D4" s="10" t="s">
        <v>25</v>
      </c>
      <c r="E4" s="11" t="s">
        <v>18</v>
      </c>
      <c r="F4" s="11">
        <v>8</v>
      </c>
      <c r="G4" s="11">
        <v>0</v>
      </c>
      <c r="H4" s="12">
        <v>1727</v>
      </c>
      <c r="I4" s="12">
        <v>1727</v>
      </c>
      <c r="J4" s="12">
        <f>+H4*F4</f>
        <v>13816</v>
      </c>
      <c r="K4" s="18">
        <f>+J4*0.16</f>
        <v>2210.56</v>
      </c>
      <c r="L4" s="8">
        <f>IF(K4&gt;0,0,J4)</f>
        <v>0</v>
      </c>
      <c r="M4" s="13">
        <f>IF(K4=0,0,L4+J4+K4)</f>
        <v>16026.56</v>
      </c>
    </row>
    <row r="5" spans="1:13" x14ac:dyDescent="0.25">
      <c r="A5" s="17" t="s">
        <v>13</v>
      </c>
      <c r="B5" s="30">
        <v>45033</v>
      </c>
      <c r="C5" s="14">
        <v>79590</v>
      </c>
      <c r="D5" s="10" t="s">
        <v>25</v>
      </c>
      <c r="E5" s="11" t="s">
        <v>35</v>
      </c>
      <c r="F5" s="11">
        <v>4</v>
      </c>
      <c r="G5" s="11">
        <v>0</v>
      </c>
      <c r="H5" s="12">
        <v>1517</v>
      </c>
      <c r="I5" s="12">
        <v>1517</v>
      </c>
      <c r="J5" s="12">
        <f>+H5*F5</f>
        <v>6068</v>
      </c>
      <c r="K5" s="18">
        <f>+J5*0.16</f>
        <v>970.88</v>
      </c>
      <c r="L5" s="8">
        <f>IF(K5&gt;0,0,J5)</f>
        <v>0</v>
      </c>
      <c r="M5" s="13">
        <f>IF(K5=0,0,L5+J5+K5)</f>
        <v>7038.88</v>
      </c>
    </row>
    <row r="6" spans="1:13" x14ac:dyDescent="0.25">
      <c r="A6" s="17" t="s">
        <v>19</v>
      </c>
      <c r="B6" s="9">
        <v>45019</v>
      </c>
      <c r="C6" s="14">
        <v>79603</v>
      </c>
      <c r="D6" s="10" t="s">
        <v>25</v>
      </c>
      <c r="E6" s="11" t="s">
        <v>18</v>
      </c>
      <c r="F6" s="11">
        <v>7.5</v>
      </c>
      <c r="G6" s="11">
        <v>0</v>
      </c>
      <c r="H6" s="12">
        <v>1727</v>
      </c>
      <c r="I6" s="12">
        <v>1727</v>
      </c>
      <c r="J6" s="12">
        <f>+H6*F6</f>
        <v>12952.5</v>
      </c>
      <c r="K6" s="18">
        <f>+J6*0.16</f>
        <v>2072.4</v>
      </c>
      <c r="L6" s="8">
        <f>IF(K6&gt;0,0,J6)</f>
        <v>0</v>
      </c>
      <c r="M6" s="13">
        <f>IF(K6=0,0,L6+J6+K6)</f>
        <v>15024.9</v>
      </c>
    </row>
    <row r="7" spans="1:13" x14ac:dyDescent="0.25">
      <c r="A7" s="17" t="s">
        <v>19</v>
      </c>
      <c r="B7" s="9">
        <v>45019</v>
      </c>
      <c r="C7" s="14">
        <v>79680</v>
      </c>
      <c r="D7" s="10" t="s">
        <v>25</v>
      </c>
      <c r="E7" s="11" t="s">
        <v>18</v>
      </c>
      <c r="F7" s="11">
        <v>6</v>
      </c>
      <c r="G7" s="11">
        <v>0</v>
      </c>
      <c r="H7" s="12">
        <v>1727</v>
      </c>
      <c r="I7" s="12">
        <v>1727</v>
      </c>
      <c r="J7" s="12">
        <f>+H7*F7</f>
        <v>10362</v>
      </c>
      <c r="K7" s="18">
        <f>+J7*0.16</f>
        <v>1657.92</v>
      </c>
      <c r="L7" s="8">
        <f>IF(K7&gt;0,0,J7)</f>
        <v>0</v>
      </c>
      <c r="M7" s="13">
        <f>IF(K7=0,0,L7+J7+K7)</f>
        <v>12019.92</v>
      </c>
    </row>
    <row r="8" spans="1:13" x14ac:dyDescent="0.25">
      <c r="A8" s="17" t="s">
        <v>13</v>
      </c>
      <c r="B8" s="9">
        <v>45026</v>
      </c>
      <c r="C8" s="14">
        <v>79714</v>
      </c>
      <c r="D8" s="10" t="s">
        <v>25</v>
      </c>
      <c r="E8" s="11" t="s">
        <v>35</v>
      </c>
      <c r="F8" s="11">
        <v>4</v>
      </c>
      <c r="G8" s="11">
        <v>0</v>
      </c>
      <c r="H8" s="12">
        <v>1517</v>
      </c>
      <c r="I8" s="12">
        <v>1517</v>
      </c>
      <c r="J8" s="12">
        <f>+H8*F8</f>
        <v>6068</v>
      </c>
      <c r="K8" s="18">
        <f>+J8*0.16</f>
        <v>970.88</v>
      </c>
      <c r="L8" s="8">
        <f>IF(K8&gt;0,0,J8)</f>
        <v>0</v>
      </c>
      <c r="M8" s="13">
        <f>IF(K8=0,0,L8+J8+K8)</f>
        <v>7038.88</v>
      </c>
    </row>
    <row r="9" spans="1:13" x14ac:dyDescent="0.25">
      <c r="A9" s="17" t="s">
        <v>19</v>
      </c>
      <c r="B9" s="30">
        <v>45027</v>
      </c>
      <c r="C9" s="14">
        <v>79718</v>
      </c>
      <c r="D9" s="10" t="s">
        <v>25</v>
      </c>
      <c r="E9" s="11" t="s">
        <v>18</v>
      </c>
      <c r="F9" s="11">
        <v>7.5</v>
      </c>
      <c r="G9" s="11">
        <v>0</v>
      </c>
      <c r="H9" s="12">
        <v>1727</v>
      </c>
      <c r="I9" s="12">
        <v>1727</v>
      </c>
      <c r="J9" s="12">
        <f>+H9*F9</f>
        <v>12952.5</v>
      </c>
      <c r="K9" s="18">
        <f>+J9*0.16</f>
        <v>2072.4</v>
      </c>
      <c r="L9" s="8">
        <f>IF(K9&gt;0,0,J9)</f>
        <v>0</v>
      </c>
      <c r="M9" s="13">
        <f>IF(K9=0,0,L9+J9+K9)</f>
        <v>15024.9</v>
      </c>
    </row>
    <row r="10" spans="1:13" x14ac:dyDescent="0.25">
      <c r="A10" s="17" t="s">
        <v>19</v>
      </c>
      <c r="B10" s="30">
        <v>45027</v>
      </c>
      <c r="C10" s="14">
        <v>79721</v>
      </c>
      <c r="D10" s="10" t="s">
        <v>25</v>
      </c>
      <c r="E10" s="11" t="s">
        <v>18</v>
      </c>
      <c r="F10" s="11">
        <v>6</v>
      </c>
      <c r="G10" s="11">
        <v>0</v>
      </c>
      <c r="H10" s="12">
        <v>1727</v>
      </c>
      <c r="I10" s="12">
        <v>1727</v>
      </c>
      <c r="J10" s="12">
        <f>+H10*F10</f>
        <v>10362</v>
      </c>
      <c r="K10" s="18">
        <f>+J10*0.16</f>
        <v>1657.92</v>
      </c>
      <c r="L10" s="8">
        <f>IF(K10&gt;0,0,J10)</f>
        <v>0</v>
      </c>
      <c r="M10" s="13">
        <f>IF(K10=0,0,L10+J10+K10)</f>
        <v>12019.92</v>
      </c>
    </row>
    <row r="11" spans="1:13" x14ac:dyDescent="0.25">
      <c r="A11" s="17" t="s">
        <v>19</v>
      </c>
      <c r="B11" s="9">
        <v>45020</v>
      </c>
      <c r="C11" s="14">
        <v>79796</v>
      </c>
      <c r="D11" s="10" t="s">
        <v>25</v>
      </c>
      <c r="E11" s="27" t="s">
        <v>18</v>
      </c>
      <c r="F11" s="11">
        <v>8</v>
      </c>
      <c r="G11" s="11">
        <v>0</v>
      </c>
      <c r="H11" s="12">
        <v>1727</v>
      </c>
      <c r="I11" s="12">
        <v>1727</v>
      </c>
      <c r="J11" s="12">
        <f>+H11*F11</f>
        <v>13816</v>
      </c>
      <c r="K11" s="18">
        <f>+J11*0.16</f>
        <v>2210.56</v>
      </c>
      <c r="L11" s="8">
        <f>IF(K11&gt;0,0,J11)</f>
        <v>0</v>
      </c>
      <c r="M11" s="13">
        <f>IF(K11=0,0,L11+J11+K11)</f>
        <v>16026.56</v>
      </c>
    </row>
    <row r="12" spans="1:13" x14ac:dyDescent="0.25">
      <c r="A12" s="17" t="s">
        <v>19</v>
      </c>
      <c r="B12" s="30">
        <v>45027</v>
      </c>
      <c r="C12" s="14">
        <v>79797</v>
      </c>
      <c r="D12" s="10" t="s">
        <v>25</v>
      </c>
      <c r="E12" s="11" t="s">
        <v>18</v>
      </c>
      <c r="F12" s="22">
        <v>6.5</v>
      </c>
      <c r="G12" s="22">
        <v>0</v>
      </c>
      <c r="H12" s="12">
        <v>1727</v>
      </c>
      <c r="I12" s="12">
        <v>1727</v>
      </c>
      <c r="J12" s="12">
        <f>+H12*F12</f>
        <v>11225.5</v>
      </c>
      <c r="K12" s="18">
        <f>+J12*0.16</f>
        <v>1796.08</v>
      </c>
      <c r="L12" s="8">
        <f>IF(K12&gt;0,0,J12)</f>
        <v>0</v>
      </c>
      <c r="M12" s="13">
        <f>IF(K12=0,0,L12+J12+K12)</f>
        <v>13021.58</v>
      </c>
    </row>
    <row r="13" spans="1:13" x14ac:dyDescent="0.25">
      <c r="A13" s="17" t="s">
        <v>13</v>
      </c>
      <c r="B13" s="9">
        <v>45020</v>
      </c>
      <c r="C13" s="14">
        <v>79848</v>
      </c>
      <c r="D13" s="10" t="s">
        <v>25</v>
      </c>
      <c r="E13" s="11" t="s">
        <v>18</v>
      </c>
      <c r="F13" s="11">
        <v>8</v>
      </c>
      <c r="G13" s="11">
        <v>0</v>
      </c>
      <c r="H13" s="12">
        <v>1727</v>
      </c>
      <c r="I13" s="12">
        <v>1727</v>
      </c>
      <c r="J13" s="12">
        <f>+H13*F13</f>
        <v>13816</v>
      </c>
      <c r="K13" s="18">
        <f>+J13*0.16</f>
        <v>2210.56</v>
      </c>
      <c r="L13" s="8">
        <f>IF(K13&gt;0,0,J13)</f>
        <v>0</v>
      </c>
      <c r="M13" s="13">
        <f>IF(K13=0,0,L13+J13+K13)</f>
        <v>16026.56</v>
      </c>
    </row>
    <row r="14" spans="1:13" x14ac:dyDescent="0.25">
      <c r="A14" s="17" t="s">
        <v>13</v>
      </c>
      <c r="B14" s="30">
        <v>45033</v>
      </c>
      <c r="C14" s="14">
        <v>79849</v>
      </c>
      <c r="D14" s="10" t="s">
        <v>25</v>
      </c>
      <c r="E14" s="11" t="s">
        <v>17</v>
      </c>
      <c r="F14" s="11">
        <v>6.5</v>
      </c>
      <c r="G14" s="11">
        <v>6.5</v>
      </c>
      <c r="H14" s="12">
        <f>1727+263</f>
        <v>1990</v>
      </c>
      <c r="I14" s="12">
        <v>1727</v>
      </c>
      <c r="J14" s="12">
        <f>+H14*F14</f>
        <v>12935</v>
      </c>
      <c r="K14" s="18">
        <f>+J14*0.16</f>
        <v>2069.6</v>
      </c>
      <c r="L14" s="8">
        <f>IF(K14&gt;0,0,J14)</f>
        <v>0</v>
      </c>
      <c r="M14" s="13">
        <f>IF(K14=0,0,L14+J14+K14)</f>
        <v>15004.6</v>
      </c>
    </row>
    <row r="15" spans="1:13" x14ac:dyDescent="0.25">
      <c r="A15" s="17" t="s">
        <v>13</v>
      </c>
      <c r="B15" s="30">
        <v>45033</v>
      </c>
      <c r="C15" s="14">
        <v>79850</v>
      </c>
      <c r="D15" s="10" t="s">
        <v>25</v>
      </c>
      <c r="E15" s="11" t="s">
        <v>17</v>
      </c>
      <c r="F15" s="11">
        <v>8</v>
      </c>
      <c r="G15" s="11">
        <v>8</v>
      </c>
      <c r="H15" s="12">
        <f>1727+263</f>
        <v>1990</v>
      </c>
      <c r="I15" s="12">
        <v>1727</v>
      </c>
      <c r="J15" s="12">
        <f>+H15*F15</f>
        <v>15920</v>
      </c>
      <c r="K15" s="18">
        <f>+J15*0.16</f>
        <v>2547.2000000000003</v>
      </c>
      <c r="L15" s="8">
        <f>IF(K15&gt;0,0,J15)</f>
        <v>0</v>
      </c>
      <c r="M15" s="13">
        <f>IF(K15=0,0,L15+J15+K15)</f>
        <v>18467.2</v>
      </c>
    </row>
    <row r="16" spans="1:13" x14ac:dyDescent="0.25">
      <c r="A16" s="17" t="s">
        <v>13</v>
      </c>
      <c r="B16" s="30">
        <v>45033</v>
      </c>
      <c r="C16" s="14">
        <v>79851</v>
      </c>
      <c r="D16" s="10" t="s">
        <v>25</v>
      </c>
      <c r="E16" s="11" t="s">
        <v>18</v>
      </c>
      <c r="F16" s="11">
        <v>4</v>
      </c>
      <c r="G16" s="11">
        <v>0</v>
      </c>
      <c r="H16" s="12">
        <v>1727</v>
      </c>
      <c r="I16" s="12">
        <v>1727</v>
      </c>
      <c r="J16" s="12">
        <f>+H16*F16</f>
        <v>6908</v>
      </c>
      <c r="K16" s="18">
        <f>+J16*0.16</f>
        <v>1105.28</v>
      </c>
      <c r="L16" s="8">
        <f>IF(K16&gt;0,0,J16)</f>
        <v>0</v>
      </c>
      <c r="M16" s="13">
        <f>IF(K16=0,0,L16+J16+K16)</f>
        <v>8013.28</v>
      </c>
    </row>
    <row r="17" spans="1:13" x14ac:dyDescent="0.25">
      <c r="A17" s="17" t="s">
        <v>19</v>
      </c>
      <c r="B17" s="30">
        <v>45021</v>
      </c>
      <c r="C17" s="14">
        <v>79859</v>
      </c>
      <c r="D17" s="10" t="s">
        <v>25</v>
      </c>
      <c r="E17" s="11" t="s">
        <v>18</v>
      </c>
      <c r="F17" s="11">
        <v>7.5</v>
      </c>
      <c r="G17" s="11">
        <v>0</v>
      </c>
      <c r="H17" s="12">
        <v>1727</v>
      </c>
      <c r="I17" s="12">
        <v>1727</v>
      </c>
      <c r="J17" s="12">
        <v>12952.5</v>
      </c>
      <c r="K17" s="18">
        <v>2072.4</v>
      </c>
      <c r="L17" s="8">
        <v>0</v>
      </c>
      <c r="M17" s="13">
        <v>15024.9</v>
      </c>
    </row>
    <row r="18" spans="1:13" x14ac:dyDescent="0.25">
      <c r="A18" s="17" t="s">
        <v>13</v>
      </c>
      <c r="B18" s="9">
        <v>45026</v>
      </c>
      <c r="C18" s="14">
        <v>79943</v>
      </c>
      <c r="D18" s="10" t="s">
        <v>25</v>
      </c>
      <c r="E18" s="11" t="s">
        <v>35</v>
      </c>
      <c r="F18" s="11">
        <v>4</v>
      </c>
      <c r="G18" s="11">
        <v>0</v>
      </c>
      <c r="H18" s="12">
        <v>1517</v>
      </c>
      <c r="I18" s="12">
        <v>1517</v>
      </c>
      <c r="J18" s="12">
        <f>+H18*F18</f>
        <v>6068</v>
      </c>
      <c r="K18" s="18">
        <f>+J18*0.16</f>
        <v>970.88</v>
      </c>
      <c r="L18" s="8">
        <f>IF(K18&gt;0,0,J18)</f>
        <v>0</v>
      </c>
      <c r="M18" s="13">
        <f>IF(K18=0,0,L18+J18+K18)</f>
        <v>7038.88</v>
      </c>
    </row>
    <row r="19" spans="1:13" x14ac:dyDescent="0.25">
      <c r="A19" s="17" t="s">
        <v>13</v>
      </c>
      <c r="B19" s="9">
        <v>45020</v>
      </c>
      <c r="C19" s="14">
        <v>79944</v>
      </c>
      <c r="D19" s="10" t="s">
        <v>25</v>
      </c>
      <c r="E19" s="11" t="s">
        <v>18</v>
      </c>
      <c r="F19" s="11">
        <v>4</v>
      </c>
      <c r="G19" s="11">
        <v>0</v>
      </c>
      <c r="H19" s="12">
        <v>1727</v>
      </c>
      <c r="I19" s="12">
        <v>1727</v>
      </c>
      <c r="J19" s="12">
        <f>+H19*F19</f>
        <v>6908</v>
      </c>
      <c r="K19" s="18">
        <f>+J19*0.16</f>
        <v>1105.28</v>
      </c>
      <c r="L19" s="8">
        <f>IF(K19&gt;0,0,J19)</f>
        <v>0</v>
      </c>
      <c r="M19" s="13">
        <f>IF(K19=0,0,L19+J19+K19)</f>
        <v>8013.28</v>
      </c>
    </row>
    <row r="20" spans="1:13" x14ac:dyDescent="0.25">
      <c r="A20" s="17" t="s">
        <v>19</v>
      </c>
      <c r="B20" s="9">
        <v>45019</v>
      </c>
      <c r="C20" s="14">
        <v>79950</v>
      </c>
      <c r="D20" s="10" t="s">
        <v>25</v>
      </c>
      <c r="E20" s="11" t="s">
        <v>18</v>
      </c>
      <c r="F20" s="11">
        <v>4</v>
      </c>
      <c r="G20" s="11">
        <v>0</v>
      </c>
      <c r="H20" s="12">
        <v>1727</v>
      </c>
      <c r="I20" s="12">
        <v>1727</v>
      </c>
      <c r="J20" s="12">
        <f>+H20*F20</f>
        <v>6908</v>
      </c>
      <c r="K20" s="18">
        <f>+J20*0.16</f>
        <v>1105.28</v>
      </c>
      <c r="L20" s="8">
        <f>IF(K20&gt;0,0,J20)</f>
        <v>0</v>
      </c>
      <c r="M20" s="13">
        <f>IF(K20=0,0,L20+J20+K20)</f>
        <v>8013.28</v>
      </c>
    </row>
    <row r="21" spans="1:13" x14ac:dyDescent="0.25">
      <c r="A21" s="17" t="s">
        <v>13</v>
      </c>
      <c r="B21" s="9">
        <v>45019</v>
      </c>
      <c r="C21" s="14">
        <v>79978</v>
      </c>
      <c r="D21" s="10" t="s">
        <v>14</v>
      </c>
      <c r="E21" s="11" t="s">
        <v>16</v>
      </c>
      <c r="F21" s="11">
        <v>9</v>
      </c>
      <c r="G21" s="11">
        <v>0</v>
      </c>
      <c r="H21" s="12">
        <v>1925</v>
      </c>
      <c r="I21" s="12">
        <v>1925</v>
      </c>
      <c r="J21" s="12">
        <f>+H21*F21</f>
        <v>17325</v>
      </c>
      <c r="K21" s="18">
        <v>0</v>
      </c>
      <c r="L21" s="8">
        <f>IF(K21&gt;0,0,J21)</f>
        <v>17325</v>
      </c>
      <c r="M21" s="13">
        <f>IF(K21=0,0,L21+J21+K21)</f>
        <v>0</v>
      </c>
    </row>
    <row r="22" spans="1:13" x14ac:dyDescent="0.25">
      <c r="A22" s="17" t="s">
        <v>19</v>
      </c>
      <c r="B22" s="9">
        <v>45017</v>
      </c>
      <c r="C22" s="14">
        <v>80052</v>
      </c>
      <c r="D22" s="10" t="s">
        <v>14</v>
      </c>
      <c r="E22" s="11" t="s">
        <v>17</v>
      </c>
      <c r="F22" s="11">
        <v>28</v>
      </c>
      <c r="G22" s="11">
        <v>28</v>
      </c>
      <c r="H22" s="12">
        <v>2049</v>
      </c>
      <c r="I22" s="12">
        <v>1764</v>
      </c>
      <c r="J22" s="12">
        <f>+H22*F22</f>
        <v>57372</v>
      </c>
      <c r="K22" s="18">
        <v>0</v>
      </c>
      <c r="L22" s="8">
        <f>IF(K22&gt;0,0,J22)</f>
        <v>57372</v>
      </c>
      <c r="M22" s="13">
        <f>IF(K22=0,0,L22+J22+K22)</f>
        <v>0</v>
      </c>
    </row>
    <row r="23" spans="1:13" x14ac:dyDescent="0.25">
      <c r="A23" s="17" t="s">
        <v>19</v>
      </c>
      <c r="B23" s="9">
        <v>45017</v>
      </c>
      <c r="C23" s="14">
        <v>80053</v>
      </c>
      <c r="D23" s="10" t="s">
        <v>14</v>
      </c>
      <c r="E23" s="11" t="s">
        <v>20</v>
      </c>
      <c r="F23" s="11">
        <v>7</v>
      </c>
      <c r="G23" s="11">
        <v>0</v>
      </c>
      <c r="H23" s="12">
        <f>16990.68/7</f>
        <v>2427.2400000000002</v>
      </c>
      <c r="I23" s="12">
        <v>1925</v>
      </c>
      <c r="J23" s="12">
        <f>+H23*F23</f>
        <v>16990.68</v>
      </c>
      <c r="K23" s="18">
        <f>+J23*0.16</f>
        <v>2718.5088000000001</v>
      </c>
      <c r="L23" s="8">
        <f>IF(K23&gt;0,0,J23)</f>
        <v>0</v>
      </c>
      <c r="M23" s="13">
        <f>IF(K23=0,0,L23+J23+K23)</f>
        <v>19709.1888</v>
      </c>
    </row>
    <row r="24" spans="1:13" s="37" customFormat="1" x14ac:dyDescent="0.25">
      <c r="A24" s="38" t="s">
        <v>21</v>
      </c>
      <c r="B24" s="48">
        <v>45017</v>
      </c>
      <c r="C24" s="40">
        <v>80054</v>
      </c>
      <c r="D24" s="41" t="s">
        <v>14</v>
      </c>
      <c r="E24" s="42" t="s">
        <v>22</v>
      </c>
      <c r="F24" s="42">
        <v>17</v>
      </c>
      <c r="G24" s="42">
        <v>0</v>
      </c>
      <c r="H24" s="43">
        <v>1901.79</v>
      </c>
      <c r="I24" s="43">
        <v>1701</v>
      </c>
      <c r="J24" s="43">
        <f>+H24*F24</f>
        <v>32330.43</v>
      </c>
      <c r="K24" s="44">
        <f>+J24*0.16</f>
        <v>5172.8688000000002</v>
      </c>
      <c r="L24" s="45">
        <f>IF(K24&gt;0,0,J24)</f>
        <v>0</v>
      </c>
      <c r="M24" s="46">
        <f>IF(K24=0,0,L24+J24+K24)</f>
        <v>37503.298800000004</v>
      </c>
    </row>
    <row r="25" spans="1:13" x14ac:dyDescent="0.25">
      <c r="A25" s="17" t="s">
        <v>19</v>
      </c>
      <c r="B25" s="9">
        <v>45017</v>
      </c>
      <c r="C25" s="14">
        <v>80055</v>
      </c>
      <c r="D25" s="10" t="s">
        <v>14</v>
      </c>
      <c r="E25" s="11" t="s">
        <v>16</v>
      </c>
      <c r="F25" s="11">
        <v>7.5</v>
      </c>
      <c r="G25" s="11">
        <v>0</v>
      </c>
      <c r="H25" s="12">
        <v>2088.2399999999998</v>
      </c>
      <c r="I25" s="12">
        <v>1925</v>
      </c>
      <c r="J25" s="12">
        <f>+H25*F25</f>
        <v>15661.8</v>
      </c>
      <c r="K25" s="18">
        <f>+J25*0.16</f>
        <v>2505.8879999999999</v>
      </c>
      <c r="L25" s="8">
        <f>IF(K25&gt;0,0,J25)</f>
        <v>0</v>
      </c>
      <c r="M25" s="13">
        <f>IF(K25=0,0,L25+J25+K25)</f>
        <v>18167.687999999998</v>
      </c>
    </row>
    <row r="26" spans="1:13" x14ac:dyDescent="0.25">
      <c r="A26" s="17" t="s">
        <v>19</v>
      </c>
      <c r="B26" s="9">
        <v>45017</v>
      </c>
      <c r="C26" s="14">
        <v>80056</v>
      </c>
      <c r="D26" s="10" t="s">
        <v>14</v>
      </c>
      <c r="E26" s="11" t="s">
        <v>18</v>
      </c>
      <c r="F26" s="11">
        <v>6.5</v>
      </c>
      <c r="G26" s="11">
        <v>0</v>
      </c>
      <c r="H26" s="12">
        <v>1764</v>
      </c>
      <c r="I26" s="12">
        <v>1764</v>
      </c>
      <c r="J26" s="12">
        <f>+H26*F26</f>
        <v>11466</v>
      </c>
      <c r="K26" s="18">
        <v>0</v>
      </c>
      <c r="L26" s="8">
        <f>IF(K26&gt;0,0,J26)</f>
        <v>11466</v>
      </c>
      <c r="M26" s="13">
        <f>IF(K26=0,0,L26+J26+K26)</f>
        <v>0</v>
      </c>
    </row>
    <row r="27" spans="1:13" x14ac:dyDescent="0.25">
      <c r="A27" s="17" t="s">
        <v>19</v>
      </c>
      <c r="B27" s="9">
        <v>45019</v>
      </c>
      <c r="C27" s="14">
        <v>80057</v>
      </c>
      <c r="D27" s="10" t="s">
        <v>14</v>
      </c>
      <c r="E27" s="11" t="s">
        <v>16</v>
      </c>
      <c r="F27" s="11">
        <v>16</v>
      </c>
      <c r="G27" s="11">
        <v>0</v>
      </c>
      <c r="H27" s="12">
        <v>1925</v>
      </c>
      <c r="I27" s="12">
        <v>1925</v>
      </c>
      <c r="J27" s="12">
        <f>+H27*F27</f>
        <v>30800</v>
      </c>
      <c r="K27" s="18">
        <v>0</v>
      </c>
      <c r="L27" s="8">
        <f>IF(K27&gt;0,0,J27)</f>
        <v>30800</v>
      </c>
      <c r="M27" s="13">
        <f>IF(K27=0,0,L27+J27+K27)</f>
        <v>0</v>
      </c>
    </row>
    <row r="28" spans="1:13" x14ac:dyDescent="0.25">
      <c r="A28" s="17" t="s">
        <v>19</v>
      </c>
      <c r="B28" s="9">
        <v>45019</v>
      </c>
      <c r="C28" s="14">
        <v>80058</v>
      </c>
      <c r="D28" s="10" t="s">
        <v>14</v>
      </c>
      <c r="E28" s="11" t="s">
        <v>16</v>
      </c>
      <c r="F28" s="11">
        <v>18</v>
      </c>
      <c r="G28" s="11">
        <v>0</v>
      </c>
      <c r="H28" s="12">
        <v>1925</v>
      </c>
      <c r="I28" s="12">
        <v>1925</v>
      </c>
      <c r="J28" s="12">
        <f>+H28*F28</f>
        <v>34650</v>
      </c>
      <c r="K28" s="18">
        <v>0</v>
      </c>
      <c r="L28" s="8">
        <f>IF(K28&gt;0,0,J28)</f>
        <v>34650</v>
      </c>
      <c r="M28" s="13">
        <f>IF(K28=0,0,L28+J28+K28)</f>
        <v>0</v>
      </c>
    </row>
    <row r="29" spans="1:13" x14ac:dyDescent="0.25">
      <c r="A29" s="17" t="s">
        <v>13</v>
      </c>
      <c r="B29" s="9">
        <v>45019</v>
      </c>
      <c r="C29" s="14">
        <v>80060</v>
      </c>
      <c r="D29" s="10" t="s">
        <v>14</v>
      </c>
      <c r="E29" s="11" t="s">
        <v>18</v>
      </c>
      <c r="F29" s="11">
        <v>10</v>
      </c>
      <c r="G29" s="11">
        <v>0</v>
      </c>
      <c r="H29" s="12">
        <v>1764</v>
      </c>
      <c r="I29" s="12">
        <v>1764</v>
      </c>
      <c r="J29" s="12">
        <f>+H29*F29</f>
        <v>17640</v>
      </c>
      <c r="K29" s="18">
        <v>0</v>
      </c>
      <c r="L29" s="8">
        <f>IF(K29&gt;0,0,J29)</f>
        <v>17640</v>
      </c>
      <c r="M29" s="13">
        <f>IF(K29=0,0,L29+J29+K29)</f>
        <v>0</v>
      </c>
    </row>
    <row r="30" spans="1:13" x14ac:dyDescent="0.25">
      <c r="A30" s="17" t="s">
        <v>19</v>
      </c>
      <c r="B30" s="9">
        <v>45019</v>
      </c>
      <c r="C30" s="14">
        <v>80061</v>
      </c>
      <c r="D30" s="10" t="s">
        <v>14</v>
      </c>
      <c r="E30" s="11" t="s">
        <v>15</v>
      </c>
      <c r="F30" s="11">
        <v>46</v>
      </c>
      <c r="G30" s="11">
        <v>0</v>
      </c>
      <c r="H30" s="12">
        <v>2086</v>
      </c>
      <c r="I30" s="12">
        <v>2086</v>
      </c>
      <c r="J30" s="12">
        <f>+H30*F30</f>
        <v>95956</v>
      </c>
      <c r="K30" s="18">
        <v>0</v>
      </c>
      <c r="L30" s="8">
        <f>IF(K30&gt;0,0,J30)</f>
        <v>95956</v>
      </c>
      <c r="M30" s="13">
        <f>IF(K30=0,0,L30+J30+K30)</f>
        <v>0</v>
      </c>
    </row>
    <row r="31" spans="1:13" x14ac:dyDescent="0.25">
      <c r="A31" s="17" t="s">
        <v>19</v>
      </c>
      <c r="B31" s="9">
        <v>45019</v>
      </c>
      <c r="C31" s="14">
        <v>80062</v>
      </c>
      <c r="D31" s="10" t="s">
        <v>14</v>
      </c>
      <c r="E31" s="11" t="s">
        <v>16</v>
      </c>
      <c r="F31" s="11">
        <v>5</v>
      </c>
      <c r="G31" s="11">
        <v>0</v>
      </c>
      <c r="H31" s="12">
        <v>2088.2399999999998</v>
      </c>
      <c r="I31" s="12">
        <v>1925</v>
      </c>
      <c r="J31" s="12">
        <f>+H31*F31</f>
        <v>10441.199999999999</v>
      </c>
      <c r="K31" s="18">
        <f>+J31*0.16</f>
        <v>1670.5919999999999</v>
      </c>
      <c r="L31" s="8">
        <f>IF(K31&gt;0,0,J31)</f>
        <v>0</v>
      </c>
      <c r="M31" s="13">
        <f>IF(K31=0,0,L31+J31+K31)</f>
        <v>12111.791999999999</v>
      </c>
    </row>
    <row r="32" spans="1:13" s="37" customFormat="1" x14ac:dyDescent="0.25">
      <c r="A32" s="38" t="s">
        <v>21</v>
      </c>
      <c r="B32" s="48">
        <v>45019</v>
      </c>
      <c r="C32" s="40">
        <v>80063</v>
      </c>
      <c r="D32" s="41" t="s">
        <v>14</v>
      </c>
      <c r="E32" s="42" t="s">
        <v>22</v>
      </c>
      <c r="F32" s="42">
        <v>13</v>
      </c>
      <c r="G32" s="42">
        <v>0</v>
      </c>
      <c r="H32" s="43">
        <v>1901.79</v>
      </c>
      <c r="I32" s="43">
        <v>1701</v>
      </c>
      <c r="J32" s="43">
        <f>+H32*F32</f>
        <v>24723.27</v>
      </c>
      <c r="K32" s="44">
        <f>+J32*0.16</f>
        <v>3955.7232000000004</v>
      </c>
      <c r="L32" s="45">
        <f>IF(K32&gt;0,0,J32)</f>
        <v>0</v>
      </c>
      <c r="M32" s="46">
        <f>IF(K32=0,0,L32+J32+K32)</f>
        <v>28678.993200000001</v>
      </c>
    </row>
    <row r="33" spans="1:13" x14ac:dyDescent="0.25">
      <c r="A33" s="17" t="s">
        <v>19</v>
      </c>
      <c r="B33" s="9">
        <v>45019</v>
      </c>
      <c r="C33" s="14">
        <v>80064</v>
      </c>
      <c r="D33" s="10" t="s">
        <v>14</v>
      </c>
      <c r="E33" s="11" t="s">
        <v>16</v>
      </c>
      <c r="F33" s="11">
        <v>5.5</v>
      </c>
      <c r="G33" s="11">
        <v>0</v>
      </c>
      <c r="H33" s="12">
        <v>2088.2399999999998</v>
      </c>
      <c r="I33" s="12">
        <v>1925</v>
      </c>
      <c r="J33" s="12">
        <f>+H33*F33</f>
        <v>11485.32</v>
      </c>
      <c r="K33" s="18">
        <f>+J33*0.16</f>
        <v>1837.6512</v>
      </c>
      <c r="L33" s="8">
        <f>IF(K33&gt;0,0,J33)</f>
        <v>0</v>
      </c>
      <c r="M33" s="13">
        <f>IF(K33=0,0,L33+J33+K33)</f>
        <v>13322.9712</v>
      </c>
    </row>
    <row r="34" spans="1:13" x14ac:dyDescent="0.25">
      <c r="A34" s="17" t="s">
        <v>19</v>
      </c>
      <c r="B34" s="9">
        <v>45019</v>
      </c>
      <c r="C34" s="14">
        <v>80065</v>
      </c>
      <c r="D34" s="10" t="s">
        <v>14</v>
      </c>
      <c r="E34" s="11" t="s">
        <v>16</v>
      </c>
      <c r="F34" s="11">
        <v>6</v>
      </c>
      <c r="G34" s="11">
        <v>0</v>
      </c>
      <c r="H34" s="12">
        <v>1925</v>
      </c>
      <c r="I34" s="12">
        <v>1925</v>
      </c>
      <c r="J34" s="12">
        <f>+H34*F34</f>
        <v>11550</v>
      </c>
      <c r="K34" s="18">
        <f>+J34*0.16</f>
        <v>1848</v>
      </c>
      <c r="L34" s="8">
        <f>IF(K34&gt;0,0,J34)</f>
        <v>0</v>
      </c>
      <c r="M34" s="13">
        <f>IF(K34=0,0,L34+J34+K34)</f>
        <v>13398</v>
      </c>
    </row>
    <row r="35" spans="1:13" x14ac:dyDescent="0.25">
      <c r="A35" s="17" t="s">
        <v>19</v>
      </c>
      <c r="B35" s="9">
        <v>45019</v>
      </c>
      <c r="C35" s="14">
        <v>80066</v>
      </c>
      <c r="D35" s="10" t="s">
        <v>14</v>
      </c>
      <c r="E35" s="11" t="s">
        <v>18</v>
      </c>
      <c r="F35" s="11">
        <v>6</v>
      </c>
      <c r="G35" s="11">
        <v>0</v>
      </c>
      <c r="H35" s="12">
        <v>1764</v>
      </c>
      <c r="I35" s="12">
        <v>1764</v>
      </c>
      <c r="J35" s="12">
        <f>+H35*F35</f>
        <v>10584</v>
      </c>
      <c r="K35" s="18">
        <f>+J35*0.16</f>
        <v>1693.44</v>
      </c>
      <c r="L35" s="8">
        <f>IF(K35&gt;0,0,J35)</f>
        <v>0</v>
      </c>
      <c r="M35" s="13">
        <f>IF(K35=0,0,L35+J35+K35)</f>
        <v>12277.44</v>
      </c>
    </row>
    <row r="36" spans="1:13" x14ac:dyDescent="0.25">
      <c r="A36" s="17" t="s">
        <v>19</v>
      </c>
      <c r="B36" s="9">
        <v>45019</v>
      </c>
      <c r="C36" s="14">
        <v>80067</v>
      </c>
      <c r="D36" s="10" t="s">
        <v>14</v>
      </c>
      <c r="E36" s="11" t="s">
        <v>18</v>
      </c>
      <c r="F36" s="11">
        <v>6</v>
      </c>
      <c r="G36" s="11">
        <v>0</v>
      </c>
      <c r="H36" s="12">
        <v>1764</v>
      </c>
      <c r="I36" s="12">
        <v>1764</v>
      </c>
      <c r="J36" s="12">
        <f>+H36*F36</f>
        <v>10584</v>
      </c>
      <c r="K36" s="18">
        <f>+J36*0.16</f>
        <v>1693.44</v>
      </c>
      <c r="L36" s="8">
        <f>IF(K36&gt;0,0,J36)</f>
        <v>0</v>
      </c>
      <c r="M36" s="13">
        <f>IF(K36=0,0,L36+J36+K36)</f>
        <v>12277.44</v>
      </c>
    </row>
    <row r="37" spans="1:13" x14ac:dyDescent="0.25">
      <c r="A37" s="17" t="s">
        <v>13</v>
      </c>
      <c r="B37" s="9">
        <v>45019</v>
      </c>
      <c r="C37" s="14">
        <v>80068</v>
      </c>
      <c r="D37" s="10" t="s">
        <v>14</v>
      </c>
      <c r="E37" s="11" t="s">
        <v>18</v>
      </c>
      <c r="F37" s="11">
        <v>5</v>
      </c>
      <c r="G37" s="11">
        <v>0</v>
      </c>
      <c r="H37" s="12">
        <f>9415/F37</f>
        <v>1883</v>
      </c>
      <c r="I37" s="12">
        <v>1727</v>
      </c>
      <c r="J37" s="12">
        <f>+H37*F37</f>
        <v>9415</v>
      </c>
      <c r="K37" s="18">
        <f>+J37*0.16</f>
        <v>1506.4</v>
      </c>
      <c r="L37" s="8">
        <f>IF(K37&gt;0,0,J37)</f>
        <v>0</v>
      </c>
      <c r="M37" s="13">
        <f>IF(K37=0,0,L37+J37+K37)</f>
        <v>10921.4</v>
      </c>
    </row>
    <row r="38" spans="1:13" x14ac:dyDescent="0.25">
      <c r="A38" s="17" t="s">
        <v>13</v>
      </c>
      <c r="B38" s="9">
        <v>45026</v>
      </c>
      <c r="C38" s="14">
        <v>80069</v>
      </c>
      <c r="D38" s="10" t="s">
        <v>25</v>
      </c>
      <c r="E38" s="11" t="s">
        <v>18</v>
      </c>
      <c r="F38" s="11">
        <v>9</v>
      </c>
      <c r="G38" s="11">
        <v>0</v>
      </c>
      <c r="H38" s="12">
        <v>1727</v>
      </c>
      <c r="I38" s="12">
        <v>1727</v>
      </c>
      <c r="J38" s="12">
        <f>+H38*F38</f>
        <v>15543</v>
      </c>
      <c r="K38" s="18">
        <f>+J38*0.16</f>
        <v>2486.88</v>
      </c>
      <c r="L38" s="8">
        <f>IF(K38&gt;0,0,J38)</f>
        <v>0</v>
      </c>
      <c r="M38" s="13">
        <f>IF(K38=0,0,L38+J38+K38)</f>
        <v>18029.88</v>
      </c>
    </row>
    <row r="39" spans="1:13" x14ac:dyDescent="0.25">
      <c r="A39" s="17" t="s">
        <v>13</v>
      </c>
      <c r="B39" s="9">
        <v>45026</v>
      </c>
      <c r="C39" s="14">
        <v>80070</v>
      </c>
      <c r="D39" s="10" t="s">
        <v>25</v>
      </c>
      <c r="E39" s="11" t="s">
        <v>18</v>
      </c>
      <c r="F39" s="11">
        <v>5</v>
      </c>
      <c r="G39" s="11">
        <v>0</v>
      </c>
      <c r="H39" s="12">
        <v>1727</v>
      </c>
      <c r="I39" s="12">
        <v>1727</v>
      </c>
      <c r="J39" s="12">
        <f>+H39*F39</f>
        <v>8635</v>
      </c>
      <c r="K39" s="18">
        <f>+J39*0.16</f>
        <v>1381.6000000000001</v>
      </c>
      <c r="L39" s="8">
        <f>IF(K39&gt;0,0,J39)</f>
        <v>0</v>
      </c>
      <c r="M39" s="13">
        <f>IF(K39=0,0,L39+J39+K39)</f>
        <v>10016.6</v>
      </c>
    </row>
    <row r="40" spans="1:13" x14ac:dyDescent="0.25">
      <c r="A40" s="17" t="s">
        <v>13</v>
      </c>
      <c r="B40" s="9">
        <v>45026</v>
      </c>
      <c r="C40" s="14">
        <v>80071</v>
      </c>
      <c r="D40" s="10" t="s">
        <v>25</v>
      </c>
      <c r="E40" s="11" t="s">
        <v>17</v>
      </c>
      <c r="F40" s="11">
        <v>11</v>
      </c>
      <c r="G40" s="11">
        <v>11</v>
      </c>
      <c r="H40" s="12">
        <f>1727+263</f>
        <v>1990</v>
      </c>
      <c r="I40" s="12">
        <v>1727</v>
      </c>
      <c r="J40" s="12">
        <f>+H40*F40</f>
        <v>21890</v>
      </c>
      <c r="K40" s="18">
        <f>+J40*0.16</f>
        <v>3502.4</v>
      </c>
      <c r="L40" s="8">
        <f>IF(K40&gt;0,0,J40)</f>
        <v>0</v>
      </c>
      <c r="M40" s="13">
        <f>IF(K40=0,0,L40+J40+K40)</f>
        <v>25392.400000000001</v>
      </c>
    </row>
    <row r="41" spans="1:13" x14ac:dyDescent="0.25">
      <c r="A41" s="17" t="s">
        <v>19</v>
      </c>
      <c r="B41" s="9">
        <v>45019</v>
      </c>
      <c r="C41" s="14">
        <v>80072</v>
      </c>
      <c r="D41" s="10" t="s">
        <v>25</v>
      </c>
      <c r="E41" s="11" t="s">
        <v>18</v>
      </c>
      <c r="F41" s="11">
        <v>6</v>
      </c>
      <c r="G41" s="11">
        <v>0</v>
      </c>
      <c r="H41" s="12">
        <v>1727</v>
      </c>
      <c r="I41" s="12">
        <v>1727</v>
      </c>
      <c r="J41" s="12">
        <f>+H41*F41</f>
        <v>10362</v>
      </c>
      <c r="K41" s="18">
        <f>+J41*0.16</f>
        <v>1657.92</v>
      </c>
      <c r="L41" s="8">
        <f>IF(K41&gt;0,0,J41)</f>
        <v>0</v>
      </c>
      <c r="M41" s="13">
        <f>IF(K41=0,0,L41+J41+K41)</f>
        <v>12019.92</v>
      </c>
    </row>
    <row r="42" spans="1:13" x14ac:dyDescent="0.25">
      <c r="A42" s="17" t="s">
        <v>19</v>
      </c>
      <c r="B42" s="9">
        <v>45019</v>
      </c>
      <c r="C42" s="14">
        <v>80073</v>
      </c>
      <c r="D42" s="10" t="s">
        <v>14</v>
      </c>
      <c r="E42" s="11" t="s">
        <v>18</v>
      </c>
      <c r="F42" s="11">
        <v>4</v>
      </c>
      <c r="G42" s="11">
        <v>0</v>
      </c>
      <c r="H42" s="12">
        <v>1764</v>
      </c>
      <c r="I42" s="12">
        <v>1764</v>
      </c>
      <c r="J42" s="12">
        <f>+H42*F42</f>
        <v>7056</v>
      </c>
      <c r="K42" s="18">
        <f>+J42*0.16</f>
        <v>1128.96</v>
      </c>
      <c r="L42" s="8">
        <f>IF(K42&gt;0,0,J42)</f>
        <v>0</v>
      </c>
      <c r="M42" s="13">
        <f>IF(K42=0,0,L42+J42+K42)</f>
        <v>8184.96</v>
      </c>
    </row>
    <row r="43" spans="1:13" x14ac:dyDescent="0.25">
      <c r="A43" s="17" t="s">
        <v>19</v>
      </c>
      <c r="B43" s="9">
        <v>45019</v>
      </c>
      <c r="C43" s="14">
        <v>80074</v>
      </c>
      <c r="D43" s="10" t="s">
        <v>14</v>
      </c>
      <c r="E43" s="11" t="s">
        <v>16</v>
      </c>
      <c r="F43" s="11">
        <v>7</v>
      </c>
      <c r="G43" s="11">
        <v>0</v>
      </c>
      <c r="H43" s="12">
        <v>1925</v>
      </c>
      <c r="I43" s="12">
        <v>1925</v>
      </c>
      <c r="J43" s="12">
        <f>+H43*F43</f>
        <v>13475</v>
      </c>
      <c r="K43" s="18">
        <v>0</v>
      </c>
      <c r="L43" s="8">
        <f>IF(K43&gt;0,0,J43)</f>
        <v>13475</v>
      </c>
      <c r="M43" s="13">
        <f>IF(K43=0,0,L43+J43+K43)</f>
        <v>0</v>
      </c>
    </row>
    <row r="44" spans="1:13" x14ac:dyDescent="0.25">
      <c r="A44" s="17" t="s">
        <v>13</v>
      </c>
      <c r="B44" s="23">
        <v>45017</v>
      </c>
      <c r="C44" s="14">
        <v>80079</v>
      </c>
      <c r="D44" s="10" t="s">
        <v>14</v>
      </c>
      <c r="E44" s="24" t="s">
        <v>16</v>
      </c>
      <c r="F44" s="11">
        <v>13</v>
      </c>
      <c r="G44" s="11">
        <v>0</v>
      </c>
      <c r="H44" s="12">
        <v>1925</v>
      </c>
      <c r="I44" s="12">
        <v>1925</v>
      </c>
      <c r="J44" s="12">
        <f>+H44*F44</f>
        <v>25025</v>
      </c>
      <c r="K44" s="18">
        <v>0</v>
      </c>
      <c r="L44" s="8">
        <f>IF(K44&gt;0,0,J44)</f>
        <v>25025</v>
      </c>
      <c r="M44" s="13">
        <f>IF(K44=0,0,L44+J44+K44)</f>
        <v>0</v>
      </c>
    </row>
    <row r="45" spans="1:13" x14ac:dyDescent="0.25">
      <c r="A45" s="17" t="s">
        <v>13</v>
      </c>
      <c r="B45" s="23">
        <v>45017</v>
      </c>
      <c r="C45" s="14">
        <v>80080</v>
      </c>
      <c r="D45" s="10" t="s">
        <v>14</v>
      </c>
      <c r="E45" s="11" t="s">
        <v>17</v>
      </c>
      <c r="F45" s="11">
        <v>13</v>
      </c>
      <c r="G45" s="11">
        <v>13</v>
      </c>
      <c r="H45" s="12">
        <f>1764+285</f>
        <v>2049</v>
      </c>
      <c r="I45" s="12">
        <v>1764</v>
      </c>
      <c r="J45" s="12">
        <f>+H45*F45</f>
        <v>26637</v>
      </c>
      <c r="K45" s="18">
        <v>0</v>
      </c>
      <c r="L45" s="8">
        <f>IF(K45&gt;0,0,J45)</f>
        <v>26637</v>
      </c>
      <c r="M45" s="13">
        <f>IF(K45=0,0,L45+J45+K45)</f>
        <v>0</v>
      </c>
    </row>
    <row r="46" spans="1:13" x14ac:dyDescent="0.25">
      <c r="A46" s="17" t="s">
        <v>13</v>
      </c>
      <c r="B46" s="23">
        <v>45017</v>
      </c>
      <c r="C46" s="14">
        <v>80081</v>
      </c>
      <c r="D46" s="10" t="s">
        <v>14</v>
      </c>
      <c r="E46" s="11" t="s">
        <v>18</v>
      </c>
      <c r="F46" s="11">
        <v>10.5</v>
      </c>
      <c r="G46" s="11">
        <v>0</v>
      </c>
      <c r="H46" s="12">
        <v>1764</v>
      </c>
      <c r="I46" s="12">
        <v>1764</v>
      </c>
      <c r="J46" s="12">
        <f>+H46*F46</f>
        <v>18522</v>
      </c>
      <c r="K46" s="18">
        <v>0</v>
      </c>
      <c r="L46" s="8">
        <f>IF(K46&gt;0,0,J46)</f>
        <v>18522</v>
      </c>
      <c r="M46" s="13">
        <f>IF(K46=0,0,L46+J46+K46)</f>
        <v>0</v>
      </c>
    </row>
    <row r="47" spans="1:13" x14ac:dyDescent="0.25">
      <c r="A47" s="17" t="s">
        <v>13</v>
      </c>
      <c r="B47" s="23">
        <v>45017</v>
      </c>
      <c r="C47" s="14">
        <v>80082</v>
      </c>
      <c r="D47" s="10" t="s">
        <v>14</v>
      </c>
      <c r="E47" s="11" t="s">
        <v>15</v>
      </c>
      <c r="F47" s="11">
        <v>15</v>
      </c>
      <c r="G47" s="11">
        <v>0</v>
      </c>
      <c r="H47" s="12">
        <v>2086</v>
      </c>
      <c r="I47" s="12">
        <v>2086</v>
      </c>
      <c r="J47" s="12">
        <f>+H47*F47</f>
        <v>31290</v>
      </c>
      <c r="K47" s="18">
        <v>0</v>
      </c>
      <c r="L47" s="8">
        <f>IF(K47&gt;0,0,J47)</f>
        <v>31290</v>
      </c>
      <c r="M47" s="13">
        <f>IF(K47=0,0,L47+J47+K47)</f>
        <v>0</v>
      </c>
    </row>
    <row r="48" spans="1:13" x14ac:dyDescent="0.25">
      <c r="A48" s="17" t="s">
        <v>13</v>
      </c>
      <c r="B48" s="9">
        <v>45019</v>
      </c>
      <c r="C48" s="14">
        <v>80091</v>
      </c>
      <c r="D48" s="10" t="s">
        <v>24</v>
      </c>
      <c r="E48" s="11" t="s">
        <v>23</v>
      </c>
      <c r="F48" s="11">
        <v>15</v>
      </c>
      <c r="G48" s="11">
        <v>15</v>
      </c>
      <c r="H48" s="12">
        <f>33105/F48</f>
        <v>2207</v>
      </c>
      <c r="I48" s="12">
        <v>1764</v>
      </c>
      <c r="J48" s="12">
        <f>+H48*F48</f>
        <v>33105</v>
      </c>
      <c r="K48" s="18">
        <f>+J48*0.16</f>
        <v>5296.8</v>
      </c>
      <c r="L48" s="8">
        <f>IF(K48&gt;0,0,J48)</f>
        <v>0</v>
      </c>
      <c r="M48" s="13">
        <f>IF(K48=0,0,L48+J48+K48)</f>
        <v>38401.800000000003</v>
      </c>
    </row>
    <row r="49" spans="1:13" x14ac:dyDescent="0.25">
      <c r="A49" s="17" t="s">
        <v>21</v>
      </c>
      <c r="B49" s="9">
        <v>45019</v>
      </c>
      <c r="C49" s="14">
        <v>80131</v>
      </c>
      <c r="D49" s="10" t="s">
        <v>26</v>
      </c>
      <c r="E49" s="11" t="s">
        <v>22</v>
      </c>
      <c r="F49" s="11">
        <v>9.5</v>
      </c>
      <c r="G49" s="11">
        <v>0</v>
      </c>
      <c r="H49" s="12">
        <v>1701</v>
      </c>
      <c r="I49" s="12">
        <v>1701</v>
      </c>
      <c r="J49" s="12">
        <f>+H49*F49</f>
        <v>16159.5</v>
      </c>
      <c r="K49" s="18">
        <f>+J49*0.16</f>
        <v>2585.52</v>
      </c>
      <c r="L49" s="8">
        <f>IF(K49&gt;0,0,J49)</f>
        <v>0</v>
      </c>
      <c r="M49" s="13">
        <f>IF(K49=0,0,L49+J49+K49)</f>
        <v>18745.02</v>
      </c>
    </row>
    <row r="50" spans="1:13" x14ac:dyDescent="0.25">
      <c r="A50" s="17" t="s">
        <v>19</v>
      </c>
      <c r="B50" s="9">
        <v>45020</v>
      </c>
      <c r="C50" s="14">
        <v>80132</v>
      </c>
      <c r="D50" s="10" t="s">
        <v>14</v>
      </c>
      <c r="E50" s="11" t="s">
        <v>18</v>
      </c>
      <c r="F50" s="11">
        <v>80</v>
      </c>
      <c r="G50" s="11">
        <v>0</v>
      </c>
      <c r="H50" s="12">
        <v>1950</v>
      </c>
      <c r="I50" s="12">
        <v>1764</v>
      </c>
      <c r="J50" s="12">
        <f>+H50*F50</f>
        <v>156000</v>
      </c>
      <c r="K50" s="18">
        <f>+J50*0.16</f>
        <v>24960</v>
      </c>
      <c r="L50" s="8">
        <f>IF(K50&gt;0,0,J50)</f>
        <v>0</v>
      </c>
      <c r="M50" s="13">
        <f>IF(K50=0,0,L50+J50+K50)</f>
        <v>180960</v>
      </c>
    </row>
    <row r="51" spans="1:13" x14ac:dyDescent="0.25">
      <c r="A51" s="17" t="s">
        <v>19</v>
      </c>
      <c r="B51" s="9">
        <v>45020</v>
      </c>
      <c r="C51" s="14">
        <v>80133</v>
      </c>
      <c r="D51" s="10" t="s">
        <v>29</v>
      </c>
      <c r="E51" s="11" t="s">
        <v>16</v>
      </c>
      <c r="F51" s="11">
        <v>14</v>
      </c>
      <c r="G51" s="11">
        <v>0</v>
      </c>
      <c r="H51" s="12">
        <v>1925</v>
      </c>
      <c r="I51" s="12">
        <v>1925</v>
      </c>
      <c r="J51" s="12">
        <f>+H51*F51</f>
        <v>26950</v>
      </c>
      <c r="K51" s="18">
        <f>+J51*0.16</f>
        <v>4312</v>
      </c>
      <c r="L51" s="8">
        <f>IF(K51&gt;0,0,J51)</f>
        <v>0</v>
      </c>
      <c r="M51" s="13">
        <f>IF(K51=0,0,L51+J51+K51)</f>
        <v>31262</v>
      </c>
    </row>
    <row r="52" spans="1:13" x14ac:dyDescent="0.25">
      <c r="A52" s="17" t="s">
        <v>19</v>
      </c>
      <c r="B52" s="9">
        <v>45020</v>
      </c>
      <c r="C52" s="14">
        <v>80134</v>
      </c>
      <c r="D52" s="10" t="s">
        <v>14</v>
      </c>
      <c r="E52" s="11" t="s">
        <v>18</v>
      </c>
      <c r="F52" s="11">
        <v>31</v>
      </c>
      <c r="G52" s="11">
        <v>0</v>
      </c>
      <c r="H52" s="12">
        <v>1764</v>
      </c>
      <c r="I52" s="12">
        <v>1764</v>
      </c>
      <c r="J52" s="12">
        <f>+H52*F52</f>
        <v>54684</v>
      </c>
      <c r="K52" s="18">
        <v>0</v>
      </c>
      <c r="L52" s="8">
        <f>IF(K52&gt;0,0,J52)</f>
        <v>54684</v>
      </c>
      <c r="M52" s="13">
        <f>IF(K52=0,0,L52+J52+K52)</f>
        <v>0</v>
      </c>
    </row>
    <row r="53" spans="1:13" x14ac:dyDescent="0.25">
      <c r="A53" s="17" t="s">
        <v>19</v>
      </c>
      <c r="B53" s="9">
        <v>45020</v>
      </c>
      <c r="C53" s="14">
        <v>80135</v>
      </c>
      <c r="D53" s="10" t="s">
        <v>14</v>
      </c>
      <c r="E53" s="11" t="s">
        <v>30</v>
      </c>
      <c r="F53" s="11">
        <v>6</v>
      </c>
      <c r="G53" s="11">
        <v>0</v>
      </c>
      <c r="H53" s="12">
        <v>1764</v>
      </c>
      <c r="I53" s="12">
        <v>1764</v>
      </c>
      <c r="J53" s="12">
        <f>+H53*F53</f>
        <v>10584</v>
      </c>
      <c r="K53" s="18">
        <f>+J53*0.16</f>
        <v>1693.44</v>
      </c>
      <c r="L53" s="8">
        <f>IF(K53&gt;0,0,J53)</f>
        <v>0</v>
      </c>
      <c r="M53" s="13">
        <f>IF(K53=0,0,L53+J53+K53)</f>
        <v>12277.44</v>
      </c>
    </row>
    <row r="54" spans="1:13" x14ac:dyDescent="0.25">
      <c r="A54" s="17" t="s">
        <v>19</v>
      </c>
      <c r="B54" s="9">
        <v>45020</v>
      </c>
      <c r="C54" s="14">
        <v>80136</v>
      </c>
      <c r="D54" s="10" t="s">
        <v>14</v>
      </c>
      <c r="E54" s="24" t="s">
        <v>30</v>
      </c>
      <c r="F54" s="11">
        <v>6</v>
      </c>
      <c r="G54" s="11">
        <v>0</v>
      </c>
      <c r="H54" s="12">
        <v>1764</v>
      </c>
      <c r="I54" s="12">
        <v>1764</v>
      </c>
      <c r="J54" s="12">
        <f>+H54*F54</f>
        <v>10584</v>
      </c>
      <c r="K54" s="18">
        <f>+J54*0.16</f>
        <v>1693.44</v>
      </c>
      <c r="L54" s="8">
        <f>IF(K54&gt;0,0,J54)</f>
        <v>0</v>
      </c>
      <c r="M54" s="13">
        <f>IF(K54=0,0,L54+J54+K54)</f>
        <v>12277.44</v>
      </c>
    </row>
    <row r="55" spans="1:13" x14ac:dyDescent="0.25">
      <c r="A55" s="17" t="s">
        <v>19</v>
      </c>
      <c r="B55" s="9">
        <v>45020</v>
      </c>
      <c r="C55" s="14">
        <v>80137</v>
      </c>
      <c r="D55" s="10" t="s">
        <v>14</v>
      </c>
      <c r="E55" s="27" t="s">
        <v>31</v>
      </c>
      <c r="F55" s="11">
        <v>6</v>
      </c>
      <c r="G55" s="11">
        <v>0</v>
      </c>
      <c r="H55" s="12">
        <v>1925</v>
      </c>
      <c r="I55" s="12">
        <v>1925</v>
      </c>
      <c r="J55" s="12">
        <f>+H55*F55</f>
        <v>11550</v>
      </c>
      <c r="K55" s="18">
        <f>+J55*0.16</f>
        <v>1848</v>
      </c>
      <c r="L55" s="8">
        <f>IF(K55&gt;0,0,J55)</f>
        <v>0</v>
      </c>
      <c r="M55" s="13">
        <f>IF(K55=0,0,L55+J55+K55)</f>
        <v>13398</v>
      </c>
    </row>
    <row r="56" spans="1:13" x14ac:dyDescent="0.25">
      <c r="A56" s="17" t="s">
        <v>19</v>
      </c>
      <c r="B56" s="9">
        <v>45020</v>
      </c>
      <c r="C56" s="14">
        <v>80138</v>
      </c>
      <c r="D56" s="10" t="s">
        <v>14</v>
      </c>
      <c r="E56" s="11" t="s">
        <v>28</v>
      </c>
      <c r="F56" s="11">
        <v>35</v>
      </c>
      <c r="G56" s="11">
        <v>0</v>
      </c>
      <c r="H56" s="12">
        <v>2236</v>
      </c>
      <c r="I56" s="12">
        <v>2086</v>
      </c>
      <c r="J56" s="12">
        <f>+H56*F56</f>
        <v>78260</v>
      </c>
      <c r="K56" s="18">
        <v>0</v>
      </c>
      <c r="L56" s="8">
        <f>IF(K56&gt;0,0,J56)</f>
        <v>78260</v>
      </c>
      <c r="M56" s="13">
        <f>IF(K56=0,0,L56+J56+K56)</f>
        <v>0</v>
      </c>
    </row>
    <row r="57" spans="1:13" x14ac:dyDescent="0.25">
      <c r="A57" s="17" t="s">
        <v>13</v>
      </c>
      <c r="B57" s="9">
        <v>45020</v>
      </c>
      <c r="C57" s="14">
        <v>80139</v>
      </c>
      <c r="D57" s="10" t="s">
        <v>14</v>
      </c>
      <c r="E57" s="11" t="s">
        <v>18</v>
      </c>
      <c r="F57" s="11">
        <v>19</v>
      </c>
      <c r="G57" s="11">
        <v>0</v>
      </c>
      <c r="H57" s="12">
        <v>1864</v>
      </c>
      <c r="I57" s="12">
        <v>1764</v>
      </c>
      <c r="J57" s="12">
        <f>+H57*F57</f>
        <v>35416</v>
      </c>
      <c r="K57" s="18">
        <v>0</v>
      </c>
      <c r="L57" s="8">
        <f>IF(K57&gt;0,0,J57)</f>
        <v>35416</v>
      </c>
      <c r="M57" s="13">
        <f>IF(K57=0,0,L57+J57+K57)</f>
        <v>0</v>
      </c>
    </row>
    <row r="58" spans="1:13" x14ac:dyDescent="0.25">
      <c r="A58" s="17" t="s">
        <v>13</v>
      </c>
      <c r="B58" s="9">
        <v>45020</v>
      </c>
      <c r="C58" s="14">
        <v>80140</v>
      </c>
      <c r="D58" s="10" t="s">
        <v>14</v>
      </c>
      <c r="E58" s="11" t="s">
        <v>18</v>
      </c>
      <c r="F58" s="11">
        <v>14</v>
      </c>
      <c r="G58" s="11">
        <v>0</v>
      </c>
      <c r="H58" s="12">
        <v>1864</v>
      </c>
      <c r="I58" s="12">
        <v>1764</v>
      </c>
      <c r="J58" s="12">
        <f>+H58*F58</f>
        <v>26096</v>
      </c>
      <c r="K58" s="18">
        <v>0</v>
      </c>
      <c r="L58" s="8">
        <f>IF(K58&gt;0,0,J58)</f>
        <v>26096</v>
      </c>
      <c r="M58" s="13">
        <f>IF(K58=0,0,L58+J58+K58)</f>
        <v>0</v>
      </c>
    </row>
    <row r="59" spans="1:13" x14ac:dyDescent="0.25">
      <c r="A59" s="17" t="s">
        <v>19</v>
      </c>
      <c r="B59" s="30">
        <v>45021</v>
      </c>
      <c r="C59" s="14">
        <v>80142</v>
      </c>
      <c r="D59" s="10" t="s">
        <v>14</v>
      </c>
      <c r="E59" s="11" t="s">
        <v>27</v>
      </c>
      <c r="F59" s="11">
        <v>7</v>
      </c>
      <c r="G59" s="11">
        <v>7</v>
      </c>
      <c r="H59" s="12">
        <v>2332.14</v>
      </c>
      <c r="I59" s="12">
        <v>1925</v>
      </c>
      <c r="J59" s="12">
        <v>16324.98</v>
      </c>
      <c r="K59" s="18">
        <v>0</v>
      </c>
      <c r="L59" s="8">
        <v>16324.98</v>
      </c>
      <c r="M59" s="13">
        <v>0</v>
      </c>
    </row>
    <row r="60" spans="1:13" x14ac:dyDescent="0.25">
      <c r="A60" s="17" t="s">
        <v>21</v>
      </c>
      <c r="B60" s="9">
        <v>45020</v>
      </c>
      <c r="C60" s="14">
        <v>80143</v>
      </c>
      <c r="D60" s="10" t="s">
        <v>26</v>
      </c>
      <c r="E60" s="11" t="s">
        <v>22</v>
      </c>
      <c r="F60" s="11">
        <v>9</v>
      </c>
      <c r="G60" s="11">
        <v>0</v>
      </c>
      <c r="H60" s="12">
        <v>1701</v>
      </c>
      <c r="I60" s="12">
        <v>1701</v>
      </c>
      <c r="J60" s="12">
        <f>+H60*F60</f>
        <v>15309</v>
      </c>
      <c r="K60" s="18">
        <f>+J60*0.16</f>
        <v>2449.44</v>
      </c>
      <c r="L60" s="8">
        <f>IF(K60&gt;0,0,J60)</f>
        <v>0</v>
      </c>
      <c r="M60" s="13">
        <f>IF(K60=0,0,L60+J60+K60)</f>
        <v>17758.439999999999</v>
      </c>
    </row>
    <row r="61" spans="1:13" x14ac:dyDescent="0.25">
      <c r="A61" s="17" t="s">
        <v>13</v>
      </c>
      <c r="B61" s="9">
        <v>45020</v>
      </c>
      <c r="C61" s="14">
        <v>80144</v>
      </c>
      <c r="D61" s="10" t="s">
        <v>26</v>
      </c>
      <c r="E61" s="24" t="s">
        <v>16</v>
      </c>
      <c r="F61" s="11">
        <v>70</v>
      </c>
      <c r="G61" s="11">
        <v>0</v>
      </c>
      <c r="H61" s="12">
        <v>1925</v>
      </c>
      <c r="I61" s="12">
        <v>1925</v>
      </c>
      <c r="J61" s="12">
        <f>+H61*F61</f>
        <v>134750</v>
      </c>
      <c r="K61" s="18">
        <f>+J61*0.16</f>
        <v>21560</v>
      </c>
      <c r="L61" s="8">
        <f>IF(K61&gt;0,0,J61)</f>
        <v>0</v>
      </c>
      <c r="M61" s="13">
        <f>IF(K61=0,0,L61+J61+K61)</f>
        <v>156310</v>
      </c>
    </row>
    <row r="62" spans="1:13" x14ac:dyDescent="0.25">
      <c r="A62" s="17" t="s">
        <v>13</v>
      </c>
      <c r="B62" s="30">
        <v>45027</v>
      </c>
      <c r="C62" s="14">
        <v>80145</v>
      </c>
      <c r="D62" s="10" t="s">
        <v>25</v>
      </c>
      <c r="E62" s="11" t="s">
        <v>17</v>
      </c>
      <c r="F62" s="11">
        <v>8</v>
      </c>
      <c r="G62" s="11">
        <v>8</v>
      </c>
      <c r="H62" s="12">
        <f>1727+263</f>
        <v>1990</v>
      </c>
      <c r="I62" s="12">
        <v>1727</v>
      </c>
      <c r="J62" s="12">
        <f>+H62*F62</f>
        <v>15920</v>
      </c>
      <c r="K62" s="18">
        <f>+J62*0.16</f>
        <v>2547.2000000000003</v>
      </c>
      <c r="L62" s="8">
        <f>IF(K62&gt;0,0,J62)</f>
        <v>0</v>
      </c>
      <c r="M62" s="13">
        <f>IF(K62=0,0,L62+J62+K62)</f>
        <v>18467.2</v>
      </c>
    </row>
    <row r="63" spans="1:13" s="28" customFormat="1" x14ac:dyDescent="0.25">
      <c r="A63" s="17" t="s">
        <v>19</v>
      </c>
      <c r="B63" s="30">
        <v>45027</v>
      </c>
      <c r="C63" s="14">
        <v>80146</v>
      </c>
      <c r="D63" s="10" t="s">
        <v>25</v>
      </c>
      <c r="E63" s="11" t="s">
        <v>17</v>
      </c>
      <c r="F63" s="22">
        <v>9</v>
      </c>
      <c r="G63" s="22">
        <v>9</v>
      </c>
      <c r="H63" s="12">
        <v>1990</v>
      </c>
      <c r="I63" s="12">
        <v>1727</v>
      </c>
      <c r="J63" s="12">
        <f>+H63*F63</f>
        <v>17910</v>
      </c>
      <c r="K63" s="18">
        <f>+J63*0.16</f>
        <v>2865.6</v>
      </c>
      <c r="L63" s="8">
        <f>IF(K63&gt;0,0,J63)</f>
        <v>0</v>
      </c>
      <c r="M63" s="13">
        <f>IF(K63=0,0,L63+J63+K63)</f>
        <v>20775.599999999999</v>
      </c>
    </row>
    <row r="64" spans="1:13" x14ac:dyDescent="0.25">
      <c r="A64" s="17" t="s">
        <v>19</v>
      </c>
      <c r="B64" s="9">
        <v>45020</v>
      </c>
      <c r="C64" s="14">
        <v>80147</v>
      </c>
      <c r="D64" s="10" t="s">
        <v>25</v>
      </c>
      <c r="E64" s="11" t="s">
        <v>18</v>
      </c>
      <c r="F64" s="11">
        <v>15</v>
      </c>
      <c r="G64" s="11">
        <v>0</v>
      </c>
      <c r="H64" s="12">
        <v>1727</v>
      </c>
      <c r="I64" s="12">
        <v>1727</v>
      </c>
      <c r="J64" s="12">
        <f>+H64*F64</f>
        <v>25905</v>
      </c>
      <c r="K64" s="18">
        <f>+J64*0.16</f>
        <v>4144.8</v>
      </c>
      <c r="L64" s="8">
        <f>IF(K64&gt;0,0,J64)</f>
        <v>0</v>
      </c>
      <c r="M64" s="13">
        <f>IF(K64=0,0,L64+J64+K64)</f>
        <v>30049.8</v>
      </c>
    </row>
    <row r="65" spans="1:13" x14ac:dyDescent="0.25">
      <c r="A65" s="17" t="s">
        <v>21</v>
      </c>
      <c r="B65" s="30">
        <v>45021</v>
      </c>
      <c r="C65" s="14">
        <v>80148</v>
      </c>
      <c r="D65" s="10" t="s">
        <v>25</v>
      </c>
      <c r="E65" s="11" t="s">
        <v>22</v>
      </c>
      <c r="F65" s="22">
        <v>4</v>
      </c>
      <c r="G65" s="22">
        <v>0</v>
      </c>
      <c r="H65" s="12">
        <v>1702</v>
      </c>
      <c r="I65" s="12">
        <v>1702</v>
      </c>
      <c r="J65" s="12">
        <v>6808</v>
      </c>
      <c r="K65" s="18">
        <v>1089.28</v>
      </c>
      <c r="L65" s="8">
        <v>0</v>
      </c>
      <c r="M65" s="13">
        <v>7897.28</v>
      </c>
    </row>
    <row r="66" spans="1:13" x14ac:dyDescent="0.25">
      <c r="A66" s="17" t="s">
        <v>19</v>
      </c>
      <c r="B66" s="30">
        <v>45021</v>
      </c>
      <c r="C66" s="14">
        <v>80149</v>
      </c>
      <c r="D66" s="10" t="s">
        <v>25</v>
      </c>
      <c r="E66" s="11" t="s">
        <v>18</v>
      </c>
      <c r="F66" s="22">
        <v>5</v>
      </c>
      <c r="G66" s="22">
        <v>0</v>
      </c>
      <c r="H66" s="12">
        <v>1727</v>
      </c>
      <c r="I66" s="12">
        <v>1727</v>
      </c>
      <c r="J66" s="12">
        <v>8635</v>
      </c>
      <c r="K66" s="18">
        <v>1381.6000000000001</v>
      </c>
      <c r="L66" s="8">
        <v>0</v>
      </c>
      <c r="M66" s="13">
        <v>10016.6</v>
      </c>
    </row>
    <row r="67" spans="1:13" x14ac:dyDescent="0.25">
      <c r="A67" s="17" t="s">
        <v>19</v>
      </c>
      <c r="B67" s="9">
        <v>45020</v>
      </c>
      <c r="C67" s="14">
        <v>80150</v>
      </c>
      <c r="D67" s="10" t="s">
        <v>25</v>
      </c>
      <c r="E67" s="11" t="s">
        <v>18</v>
      </c>
      <c r="F67" s="11">
        <v>6</v>
      </c>
      <c r="G67" s="11">
        <v>0</v>
      </c>
      <c r="H67" s="12">
        <v>1727</v>
      </c>
      <c r="I67" s="12">
        <v>1727</v>
      </c>
      <c r="J67" s="12">
        <f>+H67*F67</f>
        <v>10362</v>
      </c>
      <c r="K67" s="18">
        <f>+J67*0.16</f>
        <v>1657.92</v>
      </c>
      <c r="L67" s="8">
        <f>IF(K67&gt;0,0,J67)</f>
        <v>0</v>
      </c>
      <c r="M67" s="13">
        <f>IF(K67=0,0,L67+J67+K67)</f>
        <v>12019.92</v>
      </c>
    </row>
    <row r="68" spans="1:13" x14ac:dyDescent="0.25">
      <c r="A68" s="17" t="s">
        <v>19</v>
      </c>
      <c r="B68" s="9">
        <v>45020</v>
      </c>
      <c r="C68" s="14">
        <v>80151</v>
      </c>
      <c r="D68" s="10" t="s">
        <v>25</v>
      </c>
      <c r="E68" s="11" t="s">
        <v>18</v>
      </c>
      <c r="F68" s="11">
        <v>6</v>
      </c>
      <c r="G68" s="11">
        <v>0</v>
      </c>
      <c r="H68" s="12">
        <v>1727</v>
      </c>
      <c r="I68" s="12">
        <v>1727</v>
      </c>
      <c r="J68" s="12">
        <f>+H68*F68</f>
        <v>10362</v>
      </c>
      <c r="K68" s="18">
        <f>+J68*0.16</f>
        <v>1657.92</v>
      </c>
      <c r="L68" s="8">
        <f>IF(K68&gt;0,0,J68)</f>
        <v>0</v>
      </c>
      <c r="M68" s="13">
        <f>IF(K68=0,0,L68+J68+K68)</f>
        <v>12019.92</v>
      </c>
    </row>
    <row r="69" spans="1:13" x14ac:dyDescent="0.25">
      <c r="A69" s="17" t="s">
        <v>19</v>
      </c>
      <c r="B69" s="9">
        <v>45020</v>
      </c>
      <c r="C69" s="14">
        <v>80152</v>
      </c>
      <c r="D69" s="10" t="s">
        <v>14</v>
      </c>
      <c r="E69" s="11" t="s">
        <v>17</v>
      </c>
      <c r="F69" s="11">
        <v>4.5</v>
      </c>
      <c r="G69" s="11">
        <v>4.5</v>
      </c>
      <c r="H69" s="12">
        <v>2049</v>
      </c>
      <c r="I69" s="12">
        <v>1764</v>
      </c>
      <c r="J69" s="12">
        <f>+H69*F69</f>
        <v>9220.5</v>
      </c>
      <c r="K69" s="18">
        <v>0</v>
      </c>
      <c r="L69" s="8">
        <f>IF(K69&gt;0,0,J69)</f>
        <v>9220.5</v>
      </c>
      <c r="M69" s="13">
        <f>IF(K69=0,0,L69+J69+K69)</f>
        <v>0</v>
      </c>
    </row>
    <row r="70" spans="1:13" x14ac:dyDescent="0.25">
      <c r="A70" s="17" t="s">
        <v>13</v>
      </c>
      <c r="B70" s="9">
        <v>45019</v>
      </c>
      <c r="C70" s="14">
        <v>80153</v>
      </c>
      <c r="D70" s="10" t="s">
        <v>14</v>
      </c>
      <c r="E70" s="11" t="s">
        <v>22</v>
      </c>
      <c r="F70" s="11">
        <v>5</v>
      </c>
      <c r="G70" s="11">
        <v>0</v>
      </c>
      <c r="H70" s="12">
        <v>1701</v>
      </c>
      <c r="I70" s="12">
        <v>1701</v>
      </c>
      <c r="J70" s="12">
        <f>+H70*F70</f>
        <v>8505</v>
      </c>
      <c r="K70" s="18">
        <v>0</v>
      </c>
      <c r="L70" s="8">
        <f>IF(K70&gt;0,0,J70)</f>
        <v>8505</v>
      </c>
      <c r="M70" s="13">
        <f>IF(K70=0,0,L70+J70+K70)</f>
        <v>0</v>
      </c>
    </row>
    <row r="71" spans="1:13" x14ac:dyDescent="0.25">
      <c r="A71" s="17" t="s">
        <v>13</v>
      </c>
      <c r="B71" s="9">
        <v>45019</v>
      </c>
      <c r="C71" s="14">
        <v>80153</v>
      </c>
      <c r="D71" s="23" t="s">
        <v>14</v>
      </c>
      <c r="E71" s="11" t="s">
        <v>18</v>
      </c>
      <c r="F71" s="11">
        <v>3</v>
      </c>
      <c r="G71" s="11">
        <v>0</v>
      </c>
      <c r="H71" s="12">
        <v>1764</v>
      </c>
      <c r="I71" s="12">
        <v>1764</v>
      </c>
      <c r="J71" s="12">
        <f>+H71*F71</f>
        <v>5292</v>
      </c>
      <c r="K71" s="18">
        <v>0</v>
      </c>
      <c r="L71" s="8">
        <f>IF(K71&gt;0,0,J71)</f>
        <v>5292</v>
      </c>
      <c r="M71" s="13">
        <f>IF(K71=0,0,L71+J71+K71)</f>
        <v>0</v>
      </c>
    </row>
    <row r="72" spans="1:13" x14ac:dyDescent="0.25">
      <c r="A72" s="17" t="s">
        <v>13</v>
      </c>
      <c r="B72" s="9">
        <v>45019</v>
      </c>
      <c r="C72" s="14">
        <v>80154</v>
      </c>
      <c r="D72" s="23" t="s">
        <v>14</v>
      </c>
      <c r="E72" s="11" t="s">
        <v>22</v>
      </c>
      <c r="F72" s="11">
        <v>4</v>
      </c>
      <c r="G72" s="11">
        <v>0</v>
      </c>
      <c r="H72" s="12">
        <v>1701</v>
      </c>
      <c r="I72" s="12">
        <v>1701</v>
      </c>
      <c r="J72" s="12">
        <f>+H72*F72</f>
        <v>6804</v>
      </c>
      <c r="K72" s="18">
        <v>0</v>
      </c>
      <c r="L72" s="8">
        <f>IF(K72&gt;0,0,J72)</f>
        <v>6804</v>
      </c>
      <c r="M72" s="13">
        <f>IF(K72=0,0,L72+J72+K72)</f>
        <v>0</v>
      </c>
    </row>
    <row r="73" spans="1:13" x14ac:dyDescent="0.25">
      <c r="A73" s="17" t="s">
        <v>13</v>
      </c>
      <c r="B73" s="9">
        <v>45019</v>
      </c>
      <c r="C73" s="14">
        <v>80155</v>
      </c>
      <c r="D73" s="10" t="s">
        <v>14</v>
      </c>
      <c r="E73" s="11" t="s">
        <v>18</v>
      </c>
      <c r="F73" s="11">
        <v>6</v>
      </c>
      <c r="G73" s="11">
        <v>0</v>
      </c>
      <c r="H73" s="12">
        <v>1764</v>
      </c>
      <c r="I73" s="12">
        <v>1764</v>
      </c>
      <c r="J73" s="12">
        <f>+H73*F73</f>
        <v>10584</v>
      </c>
      <c r="K73" s="18">
        <v>0</v>
      </c>
      <c r="L73" s="8">
        <f>IF(K73&gt;0,0,J73)</f>
        <v>10584</v>
      </c>
      <c r="M73" s="13">
        <f>IF(K73=0,0,L73+J73+K73)</f>
        <v>0</v>
      </c>
    </row>
    <row r="74" spans="1:13" x14ac:dyDescent="0.25">
      <c r="A74" s="17" t="s">
        <v>21</v>
      </c>
      <c r="B74" s="9">
        <v>45020</v>
      </c>
      <c r="C74" s="14">
        <v>80160</v>
      </c>
      <c r="D74" s="10" t="s">
        <v>14</v>
      </c>
      <c r="E74" s="11" t="s">
        <v>22</v>
      </c>
      <c r="F74" s="11">
        <v>15</v>
      </c>
      <c r="G74" s="11">
        <v>0</v>
      </c>
      <c r="H74" s="12">
        <v>1901.79</v>
      </c>
      <c r="I74" s="12">
        <v>1701</v>
      </c>
      <c r="J74" s="12">
        <f>+H74*F74</f>
        <v>28526.85</v>
      </c>
      <c r="K74" s="18">
        <f>+J74*0.16</f>
        <v>4564.2960000000003</v>
      </c>
      <c r="L74" s="8">
        <f>IF(K74&gt;0,0,J74)</f>
        <v>0</v>
      </c>
      <c r="M74" s="13">
        <f>IF(K74=0,0,L74+J74+K74)</f>
        <v>33091.146000000001</v>
      </c>
    </row>
    <row r="75" spans="1:13" x14ac:dyDescent="0.25">
      <c r="A75" s="17" t="s">
        <v>19</v>
      </c>
      <c r="B75" s="9">
        <v>45020</v>
      </c>
      <c r="C75" s="14">
        <v>80161</v>
      </c>
      <c r="D75" s="10" t="s">
        <v>14</v>
      </c>
      <c r="E75" s="11" t="s">
        <v>27</v>
      </c>
      <c r="F75" s="11">
        <v>10</v>
      </c>
      <c r="G75" s="11">
        <v>10</v>
      </c>
      <c r="H75" s="12">
        <v>2388.2399999999998</v>
      </c>
      <c r="I75" s="12">
        <v>1925</v>
      </c>
      <c r="J75" s="12">
        <f>+H75*F75</f>
        <v>23882.399999999998</v>
      </c>
      <c r="K75" s="18">
        <f>+J75*0.16</f>
        <v>3821.1839999999997</v>
      </c>
      <c r="L75" s="8">
        <f>IF(K75&gt;0,0,J75)</f>
        <v>0</v>
      </c>
      <c r="M75" s="13">
        <f>IF(K75=0,0,L75+J75+K75)</f>
        <v>27703.583999999999</v>
      </c>
    </row>
    <row r="76" spans="1:13" x14ac:dyDescent="0.25">
      <c r="A76" s="17" t="s">
        <v>13</v>
      </c>
      <c r="B76" s="9">
        <v>45020</v>
      </c>
      <c r="C76" s="14">
        <v>80191</v>
      </c>
      <c r="D76" s="10" t="s">
        <v>14</v>
      </c>
      <c r="E76" s="11" t="s">
        <v>18</v>
      </c>
      <c r="F76" s="11">
        <v>4</v>
      </c>
      <c r="G76" s="11">
        <v>0</v>
      </c>
      <c r="H76" s="12">
        <f>35416/F76</f>
        <v>8854</v>
      </c>
      <c r="I76" s="12">
        <v>1764</v>
      </c>
      <c r="J76" s="12">
        <f>+H76*F76</f>
        <v>35416</v>
      </c>
      <c r="K76" s="18">
        <f>+J76*0.16</f>
        <v>5666.56</v>
      </c>
      <c r="L76" s="8">
        <f>IF(K76&gt;0,0,J76)</f>
        <v>0</v>
      </c>
      <c r="M76" s="13">
        <f>IF(K76=0,0,L76+J76+K76)</f>
        <v>41082.559999999998</v>
      </c>
    </row>
    <row r="77" spans="1:13" x14ac:dyDescent="0.25">
      <c r="A77" s="17" t="s">
        <v>19</v>
      </c>
      <c r="B77" s="9">
        <v>45020</v>
      </c>
      <c r="C77" s="14">
        <v>80212</v>
      </c>
      <c r="D77" s="10" t="s">
        <v>14</v>
      </c>
      <c r="E77" s="11" t="s">
        <v>16</v>
      </c>
      <c r="F77" s="11">
        <v>6</v>
      </c>
      <c r="G77" s="11">
        <v>0</v>
      </c>
      <c r="H77" s="12">
        <v>1925</v>
      </c>
      <c r="I77" s="12">
        <v>1925</v>
      </c>
      <c r="J77" s="12">
        <f>+H77*F77</f>
        <v>11550</v>
      </c>
      <c r="K77" s="18">
        <v>0</v>
      </c>
      <c r="L77" s="8">
        <f>IF(K77&gt;0,0,J77)</f>
        <v>11550</v>
      </c>
      <c r="M77" s="13">
        <f>IF(K77=0,0,L77+J77+K77)</f>
        <v>0</v>
      </c>
    </row>
    <row r="78" spans="1:13" x14ac:dyDescent="0.25">
      <c r="A78" s="17" t="s">
        <v>19</v>
      </c>
      <c r="B78" s="9">
        <v>45021</v>
      </c>
      <c r="C78" s="14">
        <v>80213</v>
      </c>
      <c r="D78" s="10" t="s">
        <v>14</v>
      </c>
      <c r="E78" s="11" t="s">
        <v>18</v>
      </c>
      <c r="F78" s="11">
        <v>110</v>
      </c>
      <c r="G78" s="11">
        <v>0</v>
      </c>
      <c r="H78" s="12">
        <v>1764</v>
      </c>
      <c r="I78" s="12">
        <v>1764</v>
      </c>
      <c r="J78" s="12">
        <v>194040</v>
      </c>
      <c r="K78" s="18">
        <v>0</v>
      </c>
      <c r="L78" s="8">
        <v>194040</v>
      </c>
      <c r="M78" s="13">
        <v>0</v>
      </c>
    </row>
    <row r="79" spans="1:13" x14ac:dyDescent="0.25">
      <c r="A79" s="17" t="s">
        <v>19</v>
      </c>
      <c r="B79" s="9">
        <v>45020</v>
      </c>
      <c r="C79" s="14">
        <v>80214</v>
      </c>
      <c r="D79" s="10" t="s">
        <v>14</v>
      </c>
      <c r="E79" s="11" t="s">
        <v>18</v>
      </c>
      <c r="F79" s="11">
        <v>9</v>
      </c>
      <c r="G79" s="11">
        <v>0</v>
      </c>
      <c r="H79" s="12">
        <v>1764</v>
      </c>
      <c r="I79" s="12">
        <v>1764</v>
      </c>
      <c r="J79" s="12">
        <f>+H79*F79</f>
        <v>15876</v>
      </c>
      <c r="K79" s="18">
        <v>0</v>
      </c>
      <c r="L79" s="8">
        <f>IF(K79&gt;0,0,J79)</f>
        <v>15876</v>
      </c>
      <c r="M79" s="13">
        <f>IF(K79=0,0,L79+J79+K79)</f>
        <v>0</v>
      </c>
    </row>
    <row r="80" spans="1:13" x14ac:dyDescent="0.25">
      <c r="A80" s="17" t="s">
        <v>13</v>
      </c>
      <c r="B80" s="9">
        <v>45021</v>
      </c>
      <c r="C80" s="14">
        <v>80215</v>
      </c>
      <c r="D80" s="10" t="s">
        <v>14</v>
      </c>
      <c r="E80" s="11" t="s">
        <v>18</v>
      </c>
      <c r="F80" s="11">
        <v>7.5</v>
      </c>
      <c r="G80" s="11">
        <v>0</v>
      </c>
      <c r="H80" s="12">
        <v>1864</v>
      </c>
      <c r="I80" s="12">
        <v>1764</v>
      </c>
      <c r="J80" s="12">
        <f>+H80*F80</f>
        <v>13980</v>
      </c>
      <c r="K80" s="18">
        <v>0</v>
      </c>
      <c r="L80" s="8">
        <f>IF(K80&gt;0,0,J80)</f>
        <v>13980</v>
      </c>
      <c r="M80" s="13">
        <f>IF(K80=0,0,L80+J80+K80)</f>
        <v>0</v>
      </c>
    </row>
    <row r="81" spans="1:13" x14ac:dyDescent="0.25">
      <c r="A81" s="17" t="s">
        <v>19</v>
      </c>
      <c r="B81" s="9">
        <v>45021</v>
      </c>
      <c r="C81" s="14">
        <v>80216</v>
      </c>
      <c r="D81" s="10" t="s">
        <v>14</v>
      </c>
      <c r="E81" s="11" t="s">
        <v>18</v>
      </c>
      <c r="F81" s="11">
        <v>11</v>
      </c>
      <c r="G81" s="11">
        <v>0</v>
      </c>
      <c r="H81" s="12">
        <v>1764</v>
      </c>
      <c r="I81" s="12">
        <v>1764</v>
      </c>
      <c r="J81" s="12">
        <v>19404</v>
      </c>
      <c r="K81" s="18">
        <v>0</v>
      </c>
      <c r="L81" s="8">
        <v>19404</v>
      </c>
      <c r="M81" s="13">
        <v>0</v>
      </c>
    </row>
    <row r="82" spans="1:13" x14ac:dyDescent="0.25">
      <c r="A82" s="17" t="s">
        <v>13</v>
      </c>
      <c r="B82" s="9">
        <v>45021</v>
      </c>
      <c r="C82" s="14">
        <v>80218</v>
      </c>
      <c r="D82" s="10" t="s">
        <v>14</v>
      </c>
      <c r="E82" s="11" t="s">
        <v>16</v>
      </c>
      <c r="F82" s="11">
        <v>18</v>
      </c>
      <c r="G82" s="11">
        <v>0</v>
      </c>
      <c r="H82" s="12">
        <v>2025</v>
      </c>
      <c r="I82" s="12">
        <v>1925</v>
      </c>
      <c r="J82" s="12">
        <f>+H82*F82</f>
        <v>36450</v>
      </c>
      <c r="K82" s="18">
        <v>0</v>
      </c>
      <c r="L82" s="8">
        <f>IF(K82&gt;0,0,J82)</f>
        <v>36450</v>
      </c>
      <c r="M82" s="13">
        <f>IF(K82=0,0,L82+J82+K82)</f>
        <v>0</v>
      </c>
    </row>
    <row r="83" spans="1:13" x14ac:dyDescent="0.25">
      <c r="A83" s="17" t="s">
        <v>19</v>
      </c>
      <c r="B83" s="31">
        <v>45021</v>
      </c>
      <c r="C83" s="14">
        <v>80219</v>
      </c>
      <c r="D83" s="23" t="s">
        <v>14</v>
      </c>
      <c r="E83" s="11" t="s">
        <v>18</v>
      </c>
      <c r="F83" s="11">
        <v>34.5</v>
      </c>
      <c r="G83" s="11">
        <v>0</v>
      </c>
      <c r="H83" s="12">
        <v>1764</v>
      </c>
      <c r="I83" s="12">
        <v>1764</v>
      </c>
      <c r="J83" s="12">
        <v>60858</v>
      </c>
      <c r="K83" s="18">
        <v>0</v>
      </c>
      <c r="L83" s="8">
        <v>60858</v>
      </c>
      <c r="M83" s="13">
        <v>0</v>
      </c>
    </row>
    <row r="84" spans="1:13" x14ac:dyDescent="0.25">
      <c r="A84" s="17" t="s">
        <v>13</v>
      </c>
      <c r="B84" s="31">
        <v>45021</v>
      </c>
      <c r="C84" s="14">
        <v>80220</v>
      </c>
      <c r="D84" s="23" t="s">
        <v>14</v>
      </c>
      <c r="E84" s="11" t="s">
        <v>33</v>
      </c>
      <c r="F84" s="11">
        <v>14</v>
      </c>
      <c r="G84" s="11">
        <v>0</v>
      </c>
      <c r="H84" s="12">
        <f>30604/F84</f>
        <v>2186</v>
      </c>
      <c r="I84" s="12">
        <v>1962</v>
      </c>
      <c r="J84" s="12">
        <f>+H84*F84</f>
        <v>30604</v>
      </c>
      <c r="K84" s="18">
        <v>0</v>
      </c>
      <c r="L84" s="8">
        <f>IF(K84&gt;0,0,J84)</f>
        <v>30604</v>
      </c>
      <c r="M84" s="13">
        <f>IF(K84=0,0,L84+J84+K84)</f>
        <v>0</v>
      </c>
    </row>
    <row r="85" spans="1:13" x14ac:dyDescent="0.25">
      <c r="A85" s="17" t="s">
        <v>19</v>
      </c>
      <c r="B85" s="31">
        <v>45021</v>
      </c>
      <c r="C85" s="14">
        <v>80221</v>
      </c>
      <c r="D85" s="23" t="s">
        <v>14</v>
      </c>
      <c r="E85" s="11" t="s">
        <v>16</v>
      </c>
      <c r="F85" s="11">
        <v>16</v>
      </c>
      <c r="G85" s="11">
        <v>0</v>
      </c>
      <c r="H85" s="12">
        <v>1925</v>
      </c>
      <c r="I85" s="12">
        <v>1925</v>
      </c>
      <c r="J85" s="12">
        <v>30800</v>
      </c>
      <c r="K85" s="18">
        <v>0</v>
      </c>
      <c r="L85" s="8">
        <v>30800</v>
      </c>
      <c r="M85" s="13">
        <v>0</v>
      </c>
    </row>
    <row r="86" spans="1:13" x14ac:dyDescent="0.25">
      <c r="A86" s="17" t="s">
        <v>19</v>
      </c>
      <c r="B86" s="26">
        <v>45021</v>
      </c>
      <c r="C86" s="14">
        <v>80222</v>
      </c>
      <c r="D86" s="23" t="s">
        <v>14</v>
      </c>
      <c r="E86" s="24" t="s">
        <v>30</v>
      </c>
      <c r="F86" s="11">
        <v>6</v>
      </c>
      <c r="G86" s="11">
        <v>0</v>
      </c>
      <c r="H86" s="12">
        <v>1764</v>
      </c>
      <c r="I86" s="12">
        <v>1764</v>
      </c>
      <c r="J86" s="12">
        <v>10584</v>
      </c>
      <c r="K86" s="18">
        <v>1693.44</v>
      </c>
      <c r="L86" s="8">
        <v>0</v>
      </c>
      <c r="M86" s="13">
        <v>12277.44</v>
      </c>
    </row>
    <row r="87" spans="1:13" x14ac:dyDescent="0.25">
      <c r="A87" s="17" t="s">
        <v>19</v>
      </c>
      <c r="B87" s="26">
        <v>45021</v>
      </c>
      <c r="C87" s="21">
        <v>80224</v>
      </c>
      <c r="D87" s="23" t="s">
        <v>14</v>
      </c>
      <c r="E87" s="11" t="s">
        <v>32</v>
      </c>
      <c r="F87" s="22">
        <v>5</v>
      </c>
      <c r="G87" s="22">
        <v>0</v>
      </c>
      <c r="H87" s="12">
        <v>2025</v>
      </c>
      <c r="I87" s="12">
        <v>1925</v>
      </c>
      <c r="J87" s="12">
        <v>10125</v>
      </c>
      <c r="K87" s="18">
        <v>1620</v>
      </c>
      <c r="L87" s="8">
        <v>0</v>
      </c>
      <c r="M87" s="13">
        <v>11745</v>
      </c>
    </row>
    <row r="88" spans="1:13" x14ac:dyDescent="0.25">
      <c r="A88" s="17" t="s">
        <v>19</v>
      </c>
      <c r="B88" s="26">
        <v>45021</v>
      </c>
      <c r="C88" s="14">
        <v>80225</v>
      </c>
      <c r="D88" s="23" t="s">
        <v>14</v>
      </c>
      <c r="E88" s="11" t="s">
        <v>20</v>
      </c>
      <c r="F88" s="22">
        <v>5</v>
      </c>
      <c r="G88" s="22">
        <v>0</v>
      </c>
      <c r="H88" s="12">
        <v>2427.2399999999998</v>
      </c>
      <c r="I88" s="12">
        <v>1925</v>
      </c>
      <c r="J88" s="12">
        <v>12136.199999999999</v>
      </c>
      <c r="K88" s="18">
        <v>1941.7919999999999</v>
      </c>
      <c r="L88" s="8">
        <v>0</v>
      </c>
      <c r="M88" s="13">
        <v>14077.991999999998</v>
      </c>
    </row>
    <row r="89" spans="1:13" x14ac:dyDescent="0.25">
      <c r="A89" s="17" t="s">
        <v>19</v>
      </c>
      <c r="B89" s="26">
        <v>45021</v>
      </c>
      <c r="C89" s="14">
        <v>80226</v>
      </c>
      <c r="D89" s="23" t="s">
        <v>14</v>
      </c>
      <c r="E89" s="11" t="s">
        <v>16</v>
      </c>
      <c r="F89" s="11">
        <v>12</v>
      </c>
      <c r="G89" s="11">
        <v>0</v>
      </c>
      <c r="H89" s="12">
        <v>2088.2399999999998</v>
      </c>
      <c r="I89" s="12">
        <v>1925</v>
      </c>
      <c r="J89" s="12">
        <v>25058.879999999997</v>
      </c>
      <c r="K89" s="18">
        <v>4009.4207999999999</v>
      </c>
      <c r="L89" s="8">
        <v>0</v>
      </c>
      <c r="M89" s="13">
        <v>29068.300799999997</v>
      </c>
    </row>
    <row r="90" spans="1:13" x14ac:dyDescent="0.25">
      <c r="A90" s="17" t="s">
        <v>13</v>
      </c>
      <c r="B90" s="26">
        <v>45027</v>
      </c>
      <c r="C90" s="14">
        <v>80227</v>
      </c>
      <c r="D90" s="23" t="s">
        <v>25</v>
      </c>
      <c r="E90" s="11" t="s">
        <v>17</v>
      </c>
      <c r="F90" s="11">
        <v>5.5</v>
      </c>
      <c r="G90" s="11">
        <v>5.5</v>
      </c>
      <c r="H90" s="12">
        <f>1727+263</f>
        <v>1990</v>
      </c>
      <c r="I90" s="12">
        <v>1727</v>
      </c>
      <c r="J90" s="12">
        <f>+H90*F90</f>
        <v>10945</v>
      </c>
      <c r="K90" s="18">
        <f>+J90*0.16</f>
        <v>1751.2</v>
      </c>
      <c r="L90" s="8">
        <f>IF(K90&gt;0,0,J90)</f>
        <v>0</v>
      </c>
      <c r="M90" s="13">
        <f>IF(K90=0,0,L90+J90+K90)</f>
        <v>12696.2</v>
      </c>
    </row>
    <row r="91" spans="1:13" x14ac:dyDescent="0.25">
      <c r="A91" s="17" t="s">
        <v>13</v>
      </c>
      <c r="B91" s="26">
        <v>45027</v>
      </c>
      <c r="C91" s="14">
        <v>80228</v>
      </c>
      <c r="D91" s="23" t="s">
        <v>25</v>
      </c>
      <c r="E91" s="11" t="s">
        <v>35</v>
      </c>
      <c r="F91" s="11">
        <v>4</v>
      </c>
      <c r="G91" s="11">
        <v>0</v>
      </c>
      <c r="H91" s="12">
        <v>1517</v>
      </c>
      <c r="I91" s="12">
        <v>1517</v>
      </c>
      <c r="J91" s="12">
        <f>+H91*F91</f>
        <v>6068</v>
      </c>
      <c r="K91" s="18">
        <f>+J91*0.16</f>
        <v>970.88</v>
      </c>
      <c r="L91" s="8">
        <f>IF(K91&gt;0,0,J91)</f>
        <v>0</v>
      </c>
      <c r="M91" s="13">
        <f>IF(K91=0,0,L91+J91+K91)</f>
        <v>7038.88</v>
      </c>
    </row>
    <row r="92" spans="1:13" x14ac:dyDescent="0.25">
      <c r="A92" s="17" t="s">
        <v>13</v>
      </c>
      <c r="B92" s="26">
        <v>45027</v>
      </c>
      <c r="C92" s="14">
        <v>80229</v>
      </c>
      <c r="D92" s="23" t="s">
        <v>25</v>
      </c>
      <c r="E92" s="11" t="s">
        <v>35</v>
      </c>
      <c r="F92" s="11">
        <v>4</v>
      </c>
      <c r="G92" s="11">
        <v>0</v>
      </c>
      <c r="H92" s="12">
        <v>1517</v>
      </c>
      <c r="I92" s="12">
        <v>1517</v>
      </c>
      <c r="J92" s="12">
        <f>+H92*F92</f>
        <v>6068</v>
      </c>
      <c r="K92" s="18">
        <f>+J92*0.16</f>
        <v>970.88</v>
      </c>
      <c r="L92" s="8">
        <f>IF(K92&gt;0,0,J92)</f>
        <v>0</v>
      </c>
      <c r="M92" s="13">
        <f>IF(K92=0,0,L92+J92+K92)</f>
        <v>7038.88</v>
      </c>
    </row>
    <row r="93" spans="1:13" x14ac:dyDescent="0.25">
      <c r="A93" s="17" t="s">
        <v>13</v>
      </c>
      <c r="B93" s="26">
        <v>45027</v>
      </c>
      <c r="C93" s="14">
        <v>80230</v>
      </c>
      <c r="D93" s="23" t="s">
        <v>25</v>
      </c>
      <c r="E93" s="11" t="s">
        <v>17</v>
      </c>
      <c r="F93" s="22">
        <v>10.5</v>
      </c>
      <c r="G93" s="22">
        <v>10.5</v>
      </c>
      <c r="H93" s="12">
        <f>1727+263</f>
        <v>1990</v>
      </c>
      <c r="I93" s="12">
        <v>1727</v>
      </c>
      <c r="J93" s="12">
        <f>+H93*F93</f>
        <v>20895</v>
      </c>
      <c r="K93" s="18">
        <f>+J93*0.16</f>
        <v>3343.2000000000003</v>
      </c>
      <c r="L93" s="8">
        <f>IF(K93&gt;0,0,J93)</f>
        <v>0</v>
      </c>
      <c r="M93" s="13">
        <f>IF(K93=0,0,L93+J93+K93)</f>
        <v>24238.2</v>
      </c>
    </row>
    <row r="94" spans="1:13" x14ac:dyDescent="0.25">
      <c r="A94" s="17" t="s">
        <v>13</v>
      </c>
      <c r="B94" s="26">
        <v>45027</v>
      </c>
      <c r="C94" s="14">
        <v>80231</v>
      </c>
      <c r="D94" s="23" t="s">
        <v>25</v>
      </c>
      <c r="E94" s="11" t="s">
        <v>18</v>
      </c>
      <c r="F94" s="22">
        <v>4</v>
      </c>
      <c r="G94" s="22">
        <v>0</v>
      </c>
      <c r="H94" s="12">
        <v>1727</v>
      </c>
      <c r="I94" s="12">
        <v>1727</v>
      </c>
      <c r="J94" s="12">
        <f>+H94*F94</f>
        <v>6908</v>
      </c>
      <c r="K94" s="18">
        <f>+J94*0.16</f>
        <v>1105.28</v>
      </c>
      <c r="L94" s="8">
        <f>IF(K94&gt;0,0,J94)</f>
        <v>0</v>
      </c>
      <c r="M94" s="13">
        <f>IF(K94=0,0,L94+J94+K94)</f>
        <v>8013.28</v>
      </c>
    </row>
    <row r="95" spans="1:13" x14ac:dyDescent="0.25">
      <c r="A95" s="17" t="s">
        <v>13</v>
      </c>
      <c r="B95" s="26">
        <v>45027</v>
      </c>
      <c r="C95" s="14">
        <v>80232</v>
      </c>
      <c r="D95" s="23" t="s">
        <v>25</v>
      </c>
      <c r="E95" s="11" t="s">
        <v>18</v>
      </c>
      <c r="F95" s="22">
        <v>9</v>
      </c>
      <c r="G95" s="22">
        <v>0</v>
      </c>
      <c r="H95" s="12">
        <v>1727</v>
      </c>
      <c r="I95" s="12">
        <v>1727</v>
      </c>
      <c r="J95" s="12">
        <f>+H95*F95</f>
        <v>15543</v>
      </c>
      <c r="K95" s="18">
        <f>+J95*0.16</f>
        <v>2486.88</v>
      </c>
      <c r="L95" s="8">
        <f>IF(K95&gt;0,0,J95)</f>
        <v>0</v>
      </c>
      <c r="M95" s="13">
        <f>IF(K95=0,0,L95+J95+K95)</f>
        <v>18029.88</v>
      </c>
    </row>
    <row r="96" spans="1:13" x14ac:dyDescent="0.25">
      <c r="A96" s="17" t="s">
        <v>19</v>
      </c>
      <c r="B96" s="30">
        <v>45021</v>
      </c>
      <c r="C96" s="14">
        <v>80233</v>
      </c>
      <c r="D96" s="10" t="s">
        <v>25</v>
      </c>
      <c r="E96" s="11" t="s">
        <v>18</v>
      </c>
      <c r="F96" s="11">
        <v>7</v>
      </c>
      <c r="G96" s="11">
        <v>0</v>
      </c>
      <c r="H96" s="12">
        <v>1727</v>
      </c>
      <c r="I96" s="12">
        <v>1727</v>
      </c>
      <c r="J96" s="12">
        <v>12089</v>
      </c>
      <c r="K96" s="18">
        <v>1934.24</v>
      </c>
      <c r="L96" s="8">
        <v>0</v>
      </c>
      <c r="M96" s="13">
        <v>14023.24</v>
      </c>
    </row>
    <row r="97" spans="1:13" x14ac:dyDescent="0.25">
      <c r="A97" s="17" t="s">
        <v>19</v>
      </c>
      <c r="B97" s="30">
        <v>45021</v>
      </c>
      <c r="C97" s="14">
        <v>80234</v>
      </c>
      <c r="D97" s="10" t="s">
        <v>25</v>
      </c>
      <c r="E97" s="11" t="s">
        <v>18</v>
      </c>
      <c r="F97" s="22">
        <v>9</v>
      </c>
      <c r="G97" s="22">
        <v>0</v>
      </c>
      <c r="H97" s="12">
        <v>1727</v>
      </c>
      <c r="I97" s="12">
        <v>1727</v>
      </c>
      <c r="J97" s="12">
        <v>15543</v>
      </c>
      <c r="K97" s="18">
        <v>2486.88</v>
      </c>
      <c r="L97" s="8">
        <v>0</v>
      </c>
      <c r="M97" s="13">
        <v>18029.88</v>
      </c>
    </row>
    <row r="98" spans="1:13" x14ac:dyDescent="0.25">
      <c r="A98" s="17" t="s">
        <v>19</v>
      </c>
      <c r="B98" s="30">
        <v>45021</v>
      </c>
      <c r="C98" s="14">
        <v>80235</v>
      </c>
      <c r="D98" s="23" t="s">
        <v>14</v>
      </c>
      <c r="E98" s="11" t="s">
        <v>18</v>
      </c>
      <c r="F98" s="11">
        <v>11</v>
      </c>
      <c r="G98" s="11">
        <v>0</v>
      </c>
      <c r="H98" s="35">
        <v>1764</v>
      </c>
      <c r="I98" s="12">
        <v>1764</v>
      </c>
      <c r="J98" s="12">
        <v>22539</v>
      </c>
      <c r="K98" s="18">
        <v>0</v>
      </c>
      <c r="L98" s="8">
        <v>22539</v>
      </c>
      <c r="M98" s="13">
        <v>0</v>
      </c>
    </row>
    <row r="99" spans="1:13" x14ac:dyDescent="0.25">
      <c r="A99" s="17" t="s">
        <v>13</v>
      </c>
      <c r="B99" s="9">
        <v>45026</v>
      </c>
      <c r="C99" s="14">
        <v>80236</v>
      </c>
      <c r="D99" s="23" t="s">
        <v>14</v>
      </c>
      <c r="E99" s="24" t="s">
        <v>18</v>
      </c>
      <c r="F99" s="11">
        <v>6.5</v>
      </c>
      <c r="G99" s="11">
        <v>0</v>
      </c>
      <c r="H99" s="12">
        <v>1764</v>
      </c>
      <c r="I99" s="12">
        <v>1764</v>
      </c>
      <c r="J99" s="12">
        <f>+H99*F99</f>
        <v>11466</v>
      </c>
      <c r="K99" s="18">
        <v>0</v>
      </c>
      <c r="L99" s="8">
        <f>IF(K99&gt;0,0,J99)</f>
        <v>11466</v>
      </c>
      <c r="M99" s="13">
        <f>IF(K99=0,0,L99+J99+K99)</f>
        <v>0</v>
      </c>
    </row>
    <row r="100" spans="1:13" x14ac:dyDescent="0.25">
      <c r="A100" s="17" t="s">
        <v>19</v>
      </c>
      <c r="B100" s="9">
        <v>45020</v>
      </c>
      <c r="C100" s="14">
        <v>80236</v>
      </c>
      <c r="D100" s="10" t="s">
        <v>14</v>
      </c>
      <c r="E100" s="11" t="s">
        <v>17</v>
      </c>
      <c r="F100" s="11">
        <v>5.5</v>
      </c>
      <c r="G100" s="11">
        <v>5.5</v>
      </c>
      <c r="H100" s="12">
        <v>2049</v>
      </c>
      <c r="I100" s="12">
        <v>1764</v>
      </c>
      <c r="J100" s="12">
        <f>+H100*F100</f>
        <v>11269.5</v>
      </c>
      <c r="K100" s="18">
        <v>0</v>
      </c>
      <c r="L100" s="8">
        <f>IF(K100&gt;0,0,J100)</f>
        <v>11269.5</v>
      </c>
      <c r="M100" s="13">
        <f>IF(K100=0,0,L100+J100+K100)</f>
        <v>0</v>
      </c>
    </row>
    <row r="101" spans="1:13" x14ac:dyDescent="0.25">
      <c r="A101" s="17" t="s">
        <v>13</v>
      </c>
      <c r="B101" s="9">
        <v>45020</v>
      </c>
      <c r="C101" s="14">
        <v>80237</v>
      </c>
      <c r="D101" s="10" t="s">
        <v>14</v>
      </c>
      <c r="E101" s="11" t="s">
        <v>17</v>
      </c>
      <c r="F101" s="11">
        <v>29</v>
      </c>
      <c r="G101" s="11">
        <v>29</v>
      </c>
      <c r="H101" s="12">
        <f>68440/F101</f>
        <v>2360</v>
      </c>
      <c r="I101" s="12">
        <v>9019</v>
      </c>
      <c r="J101" s="12">
        <f>+H101*F101</f>
        <v>68440</v>
      </c>
      <c r="K101" s="18">
        <f>+J101*0.16</f>
        <v>10950.4</v>
      </c>
      <c r="L101" s="8">
        <f>IF(K101&gt;0,0,J101)</f>
        <v>0</v>
      </c>
      <c r="M101" s="13">
        <f>IF(K101=0,0,L101+J101+K101)</f>
        <v>79390.399999999994</v>
      </c>
    </row>
    <row r="102" spans="1:13" x14ac:dyDescent="0.25">
      <c r="A102" s="17" t="s">
        <v>13</v>
      </c>
      <c r="B102" s="9">
        <v>45020</v>
      </c>
      <c r="C102" s="14">
        <v>80239</v>
      </c>
      <c r="D102" s="23" t="s">
        <v>14</v>
      </c>
      <c r="E102" s="11" t="s">
        <v>18</v>
      </c>
      <c r="F102" s="11">
        <v>14</v>
      </c>
      <c r="G102" s="11">
        <v>0</v>
      </c>
      <c r="H102" s="12">
        <v>1764</v>
      </c>
      <c r="I102" s="12">
        <v>1764</v>
      </c>
      <c r="J102" s="12">
        <f>+H102*F102</f>
        <v>24696</v>
      </c>
      <c r="K102" s="18">
        <v>0</v>
      </c>
      <c r="L102" s="8">
        <f>IF(K102&gt;0,0,J102)</f>
        <v>24696</v>
      </c>
      <c r="M102" s="13">
        <f>IF(K102=0,0,L102+J102+K102)</f>
        <v>0</v>
      </c>
    </row>
    <row r="103" spans="1:13" x14ac:dyDescent="0.25">
      <c r="A103" s="17" t="s">
        <v>13</v>
      </c>
      <c r="B103" s="9">
        <v>45020</v>
      </c>
      <c r="C103" s="14">
        <v>80240</v>
      </c>
      <c r="D103" s="23" t="s">
        <v>14</v>
      </c>
      <c r="E103" s="27" t="s">
        <v>27</v>
      </c>
      <c r="F103" s="11">
        <v>21</v>
      </c>
      <c r="G103" s="11">
        <v>21</v>
      </c>
      <c r="H103" s="12">
        <f>48930/F103</f>
        <v>2330</v>
      </c>
      <c r="I103" s="12">
        <v>1925</v>
      </c>
      <c r="J103" s="12">
        <f>+H103*F103</f>
        <v>48930</v>
      </c>
      <c r="K103" s="18">
        <f>+J103*0.16</f>
        <v>7828.8</v>
      </c>
      <c r="L103" s="8">
        <f>IF(K103&gt;0,0,J103)</f>
        <v>0</v>
      </c>
      <c r="M103" s="13">
        <f>IF(K103=0,0,L103+J103+K103)</f>
        <v>56758.8</v>
      </c>
    </row>
    <row r="104" spans="1:13" x14ac:dyDescent="0.25">
      <c r="A104" s="17" t="s">
        <v>13</v>
      </c>
      <c r="B104" s="9">
        <v>45020</v>
      </c>
      <c r="C104" s="14">
        <v>80241</v>
      </c>
      <c r="D104" s="23" t="s">
        <v>14</v>
      </c>
      <c r="E104" s="11" t="s">
        <v>18</v>
      </c>
      <c r="F104" s="11">
        <v>20</v>
      </c>
      <c r="G104" s="11">
        <v>0</v>
      </c>
      <c r="H104" s="12">
        <v>1764</v>
      </c>
      <c r="I104" s="12">
        <v>1764</v>
      </c>
      <c r="J104" s="12">
        <f>+H104*F104</f>
        <v>35280</v>
      </c>
      <c r="K104" s="18">
        <v>0</v>
      </c>
      <c r="L104" s="8">
        <f>IF(K104&gt;0,0,J104)</f>
        <v>35280</v>
      </c>
      <c r="M104" s="13">
        <f>IF(K104=0,0,L104+J104+K104)</f>
        <v>0</v>
      </c>
    </row>
    <row r="105" spans="1:13" x14ac:dyDescent="0.25">
      <c r="A105" s="17" t="s">
        <v>13</v>
      </c>
      <c r="B105" s="31">
        <v>45026</v>
      </c>
      <c r="C105" s="14">
        <v>80243</v>
      </c>
      <c r="D105" s="23" t="s">
        <v>14</v>
      </c>
      <c r="E105" s="11" t="s">
        <v>22</v>
      </c>
      <c r="F105" s="11">
        <v>4</v>
      </c>
      <c r="G105" s="11">
        <v>0</v>
      </c>
      <c r="H105" s="12">
        <v>1820</v>
      </c>
      <c r="I105" s="12">
        <v>1701</v>
      </c>
      <c r="J105" s="12">
        <f>+H105*F105</f>
        <v>7280</v>
      </c>
      <c r="K105" s="18">
        <f>+J105*0.16</f>
        <v>1164.8</v>
      </c>
      <c r="L105" s="8">
        <f>IF(K105&gt;0,0,J105)</f>
        <v>0</v>
      </c>
      <c r="M105" s="13">
        <f>IF(K105=0,0,L105+J105+K105)</f>
        <v>8444.7999999999993</v>
      </c>
    </row>
    <row r="106" spans="1:13" x14ac:dyDescent="0.25">
      <c r="A106" s="17" t="s">
        <v>19</v>
      </c>
      <c r="B106" s="26">
        <v>45021</v>
      </c>
      <c r="C106" s="14">
        <v>80244</v>
      </c>
      <c r="D106" s="23" t="s">
        <v>29</v>
      </c>
      <c r="E106" s="11" t="s">
        <v>34</v>
      </c>
      <c r="F106" s="11">
        <v>13</v>
      </c>
      <c r="G106" s="11">
        <v>0</v>
      </c>
      <c r="H106" s="12">
        <v>1494</v>
      </c>
      <c r="I106" s="12">
        <v>1494</v>
      </c>
      <c r="J106" s="12">
        <v>19422</v>
      </c>
      <c r="K106" s="18">
        <v>3107.52</v>
      </c>
      <c r="L106" s="8">
        <v>0</v>
      </c>
      <c r="M106" s="13">
        <v>22529.52</v>
      </c>
    </row>
    <row r="107" spans="1:13" x14ac:dyDescent="0.25">
      <c r="A107" s="17" t="s">
        <v>19</v>
      </c>
      <c r="B107" s="26">
        <v>45021</v>
      </c>
      <c r="C107" s="14">
        <v>80250</v>
      </c>
      <c r="D107" s="23" t="s">
        <v>14</v>
      </c>
      <c r="E107" s="11" t="s">
        <v>17</v>
      </c>
      <c r="F107" s="11">
        <v>6</v>
      </c>
      <c r="G107" s="11">
        <v>6</v>
      </c>
      <c r="H107" s="12">
        <v>2049</v>
      </c>
      <c r="I107" s="12">
        <v>1764</v>
      </c>
      <c r="J107" s="12">
        <v>12294</v>
      </c>
      <c r="K107" s="18">
        <v>0</v>
      </c>
      <c r="L107" s="8">
        <v>12294</v>
      </c>
      <c r="M107" s="13">
        <v>0</v>
      </c>
    </row>
    <row r="108" spans="1:13" x14ac:dyDescent="0.25">
      <c r="A108" s="17" t="s">
        <v>19</v>
      </c>
      <c r="B108" s="26">
        <v>45029</v>
      </c>
      <c r="C108" s="14">
        <v>80268</v>
      </c>
      <c r="D108" s="23" t="s">
        <v>14</v>
      </c>
      <c r="E108" s="24" t="s">
        <v>18</v>
      </c>
      <c r="F108" s="22">
        <v>6</v>
      </c>
      <c r="G108" s="22">
        <v>0</v>
      </c>
      <c r="H108" s="12">
        <v>1764</v>
      </c>
      <c r="I108" s="12">
        <v>1764</v>
      </c>
      <c r="J108" s="12">
        <f>+H108*F108</f>
        <v>10584</v>
      </c>
      <c r="K108" s="18">
        <f>+J108*0.16</f>
        <v>1693.44</v>
      </c>
      <c r="L108" s="8">
        <f>IF(K108&gt;0,0,J108)</f>
        <v>0</v>
      </c>
      <c r="M108" s="13">
        <f>IF(K108=0,0,L108+J108+K108)</f>
        <v>12277.44</v>
      </c>
    </row>
    <row r="109" spans="1:13" x14ac:dyDescent="0.25">
      <c r="A109" s="17" t="s">
        <v>21</v>
      </c>
      <c r="B109" s="26">
        <v>45027</v>
      </c>
      <c r="C109" s="14">
        <v>80274</v>
      </c>
      <c r="D109" s="23" t="s">
        <v>26</v>
      </c>
      <c r="E109" s="11" t="s">
        <v>22</v>
      </c>
      <c r="F109" s="11">
        <v>9</v>
      </c>
      <c r="G109" s="11">
        <v>0</v>
      </c>
      <c r="H109" s="12">
        <v>1701</v>
      </c>
      <c r="I109" s="12">
        <v>1701</v>
      </c>
      <c r="J109" s="12">
        <f>+H109*F109</f>
        <v>15309</v>
      </c>
      <c r="K109" s="18">
        <f>+J109*0.16</f>
        <v>2449.44</v>
      </c>
      <c r="L109" s="8">
        <f>IF(K109&gt;0,0,J109)</f>
        <v>0</v>
      </c>
      <c r="M109" s="13">
        <f>IF(K109=0,0,L109+J109+K109)</f>
        <v>17758.439999999999</v>
      </c>
    </row>
    <row r="110" spans="1:13" x14ac:dyDescent="0.25">
      <c r="A110" s="17" t="s">
        <v>21</v>
      </c>
      <c r="B110" s="26">
        <v>45028</v>
      </c>
      <c r="C110" s="14">
        <v>80275</v>
      </c>
      <c r="D110" s="10" t="s">
        <v>26</v>
      </c>
      <c r="E110" s="11" t="s">
        <v>22</v>
      </c>
      <c r="F110" s="11">
        <v>9.5</v>
      </c>
      <c r="G110" s="11">
        <v>0</v>
      </c>
      <c r="H110" s="12">
        <v>1701</v>
      </c>
      <c r="I110" s="12">
        <v>1701</v>
      </c>
      <c r="J110" s="12">
        <f>+H110*F110</f>
        <v>16159.5</v>
      </c>
      <c r="K110" s="18">
        <f>+J110*0.16</f>
        <v>2585.52</v>
      </c>
      <c r="L110" s="8">
        <f>IF(K110&gt;0,0,J110)</f>
        <v>0</v>
      </c>
      <c r="M110" s="13">
        <f>IF(K110=0,0,L110+J110+K110)</f>
        <v>18745.02</v>
      </c>
    </row>
    <row r="111" spans="1:13" x14ac:dyDescent="0.25">
      <c r="A111" s="17" t="s">
        <v>21</v>
      </c>
      <c r="B111" s="26">
        <v>45030</v>
      </c>
      <c r="C111" s="14">
        <v>80276</v>
      </c>
      <c r="D111" s="23" t="s">
        <v>26</v>
      </c>
      <c r="E111" s="11" t="s">
        <v>22</v>
      </c>
      <c r="F111" s="11">
        <v>9</v>
      </c>
      <c r="G111" s="11">
        <v>0</v>
      </c>
      <c r="H111" s="12">
        <v>1701</v>
      </c>
      <c r="I111" s="12">
        <v>1701</v>
      </c>
      <c r="J111" s="12">
        <f>+H111*F111</f>
        <v>15309</v>
      </c>
      <c r="K111" s="18">
        <f>+J111*0.16</f>
        <v>2449.44</v>
      </c>
      <c r="L111" s="8">
        <f>IF(K111&gt;0,0,J111)</f>
        <v>0</v>
      </c>
      <c r="M111" s="13">
        <f>IF(K111=0,0,L111+J111+K111)</f>
        <v>17758.439999999999</v>
      </c>
    </row>
    <row r="112" spans="1:13" x14ac:dyDescent="0.25">
      <c r="A112" s="17" t="s">
        <v>21</v>
      </c>
      <c r="B112" s="26">
        <v>45030</v>
      </c>
      <c r="C112" s="14">
        <v>80277</v>
      </c>
      <c r="D112" s="23" t="s">
        <v>26</v>
      </c>
      <c r="E112" s="11" t="s">
        <v>22</v>
      </c>
      <c r="F112" s="11">
        <v>9.5</v>
      </c>
      <c r="G112" s="11">
        <v>0</v>
      </c>
      <c r="H112" s="12">
        <v>1701</v>
      </c>
      <c r="I112" s="12">
        <v>1701</v>
      </c>
      <c r="J112" s="12">
        <f>+H112*F112</f>
        <v>16159.5</v>
      </c>
      <c r="K112" s="18">
        <f>+J112*0.16</f>
        <v>2585.52</v>
      </c>
      <c r="L112" s="8">
        <f>IF(K112&gt;0,0,J112)</f>
        <v>0</v>
      </c>
      <c r="M112" s="13">
        <f>IF(K112=0,0,L112+J112+K112)</f>
        <v>18745.02</v>
      </c>
    </row>
    <row r="113" spans="1:13" x14ac:dyDescent="0.25">
      <c r="A113" s="17" t="s">
        <v>19</v>
      </c>
      <c r="B113" s="26">
        <v>45028</v>
      </c>
      <c r="C113" s="14">
        <v>80278</v>
      </c>
      <c r="D113" s="23" t="s">
        <v>14</v>
      </c>
      <c r="E113" s="11" t="s">
        <v>15</v>
      </c>
      <c r="F113" s="22">
        <v>16</v>
      </c>
      <c r="G113" s="22">
        <v>0</v>
      </c>
      <c r="H113" s="12">
        <v>2086</v>
      </c>
      <c r="I113" s="12">
        <v>2086</v>
      </c>
      <c r="J113" s="12">
        <f>+H113*F113</f>
        <v>33376</v>
      </c>
      <c r="K113" s="18">
        <v>0</v>
      </c>
      <c r="L113" s="8">
        <f>IF(K113&gt;0,0,J113)</f>
        <v>33376</v>
      </c>
      <c r="M113" s="13">
        <f>IF(K113=0,0,L113+J113+K113)</f>
        <v>0</v>
      </c>
    </row>
    <row r="114" spans="1:13" x14ac:dyDescent="0.25">
      <c r="A114" s="17" t="s">
        <v>21</v>
      </c>
      <c r="B114" s="26">
        <v>45030</v>
      </c>
      <c r="C114" s="14">
        <v>80279</v>
      </c>
      <c r="D114" s="23" t="s">
        <v>29</v>
      </c>
      <c r="E114" s="11" t="s">
        <v>16</v>
      </c>
      <c r="F114" s="11">
        <v>21</v>
      </c>
      <c r="G114" s="11">
        <v>0</v>
      </c>
      <c r="H114" s="12">
        <v>1925</v>
      </c>
      <c r="I114" s="12">
        <v>1925</v>
      </c>
      <c r="J114" s="12">
        <f>+H114*F114</f>
        <v>40425</v>
      </c>
      <c r="K114" s="18">
        <f>+J114*0.16</f>
        <v>6468</v>
      </c>
      <c r="L114" s="8">
        <f>IF(K114&gt;0,0,J114)</f>
        <v>0</v>
      </c>
      <c r="M114" s="13">
        <f>IF(K114=0,0,L114+J114+K114)</f>
        <v>46893</v>
      </c>
    </row>
    <row r="115" spans="1:13" x14ac:dyDescent="0.25">
      <c r="A115" s="17" t="s">
        <v>19</v>
      </c>
      <c r="B115" s="26">
        <v>45028</v>
      </c>
      <c r="C115" s="14">
        <v>80281</v>
      </c>
      <c r="D115" s="23" t="s">
        <v>25</v>
      </c>
      <c r="E115" s="24" t="s">
        <v>18</v>
      </c>
      <c r="F115" s="22">
        <v>7</v>
      </c>
      <c r="G115" s="22">
        <v>0</v>
      </c>
      <c r="H115" s="12">
        <v>1727</v>
      </c>
      <c r="I115" s="12">
        <v>1727</v>
      </c>
      <c r="J115" s="12">
        <f>+H115*F115</f>
        <v>12089</v>
      </c>
      <c r="K115" s="18">
        <f>+J115*0.16</f>
        <v>1934.24</v>
      </c>
      <c r="L115" s="8">
        <f>IF(K115&gt;0,0,J115)</f>
        <v>0</v>
      </c>
      <c r="M115" s="13">
        <f>IF(K115=0,0,L115+J115+K115)</f>
        <v>14023.24</v>
      </c>
    </row>
    <row r="116" spans="1:13" x14ac:dyDescent="0.25">
      <c r="A116" s="17" t="s">
        <v>19</v>
      </c>
      <c r="B116" s="26">
        <v>45028</v>
      </c>
      <c r="C116" s="14">
        <v>80282</v>
      </c>
      <c r="D116" s="23" t="s">
        <v>25</v>
      </c>
      <c r="E116" s="11" t="s">
        <v>18</v>
      </c>
      <c r="F116" s="11">
        <v>6</v>
      </c>
      <c r="G116" s="11">
        <v>0</v>
      </c>
      <c r="H116" s="12">
        <v>1727</v>
      </c>
      <c r="I116" s="12">
        <v>1727</v>
      </c>
      <c r="J116" s="12">
        <f>+H116*F116</f>
        <v>10362</v>
      </c>
      <c r="K116" s="18">
        <f>+J116*0.16</f>
        <v>1657.92</v>
      </c>
      <c r="L116" s="8">
        <f>IF(K116&gt;0,0,J116)</f>
        <v>0</v>
      </c>
      <c r="M116" s="13">
        <f>IF(K116=0,0,L116+J116+K116)</f>
        <v>12019.92</v>
      </c>
    </row>
    <row r="117" spans="1:13" x14ac:dyDescent="0.25">
      <c r="A117" s="17" t="s">
        <v>19</v>
      </c>
      <c r="B117" s="26">
        <v>45028</v>
      </c>
      <c r="C117" s="14">
        <v>80283</v>
      </c>
      <c r="D117" s="10" t="s">
        <v>25</v>
      </c>
      <c r="E117" s="11" t="s">
        <v>18</v>
      </c>
      <c r="F117" s="11">
        <v>6</v>
      </c>
      <c r="G117" s="11">
        <v>0</v>
      </c>
      <c r="H117" s="12">
        <v>1727</v>
      </c>
      <c r="I117" s="12">
        <v>1727</v>
      </c>
      <c r="J117" s="12">
        <f>+H117*F117</f>
        <v>10362</v>
      </c>
      <c r="K117" s="18">
        <f>+J117*0.16</f>
        <v>1657.92</v>
      </c>
      <c r="L117" s="8">
        <f>IF(K117&gt;0,0,J117)</f>
        <v>0</v>
      </c>
      <c r="M117" s="13">
        <f>IF(K117=0,0,L117+J117+K117)</f>
        <v>12019.92</v>
      </c>
    </row>
    <row r="118" spans="1:13" x14ac:dyDescent="0.25">
      <c r="A118" s="17" t="s">
        <v>13</v>
      </c>
      <c r="B118" s="31">
        <v>45021</v>
      </c>
      <c r="C118" s="14">
        <v>80284</v>
      </c>
      <c r="D118" s="23" t="s">
        <v>14</v>
      </c>
      <c r="E118" s="24" t="s">
        <v>16</v>
      </c>
      <c r="F118" s="11">
        <v>9</v>
      </c>
      <c r="G118" s="11">
        <v>0</v>
      </c>
      <c r="H118" s="12">
        <f>18549/F118</f>
        <v>2061</v>
      </c>
      <c r="I118" s="12">
        <v>1925</v>
      </c>
      <c r="J118" s="12">
        <f>+H118*F118</f>
        <v>18549</v>
      </c>
      <c r="K118" s="18">
        <f>+J118*0.16</f>
        <v>2967.84</v>
      </c>
      <c r="L118" s="8">
        <f>IF(K118&gt;0,0,J118)</f>
        <v>0</v>
      </c>
      <c r="M118" s="13">
        <f>IF(K118=0,0,L118+J118+K118)</f>
        <v>21516.84</v>
      </c>
    </row>
    <row r="119" spans="1:13" x14ac:dyDescent="0.25">
      <c r="A119" s="17" t="s">
        <v>13</v>
      </c>
      <c r="B119" s="31">
        <v>45021</v>
      </c>
      <c r="C119" s="14">
        <v>80285</v>
      </c>
      <c r="D119" s="23" t="s">
        <v>14</v>
      </c>
      <c r="E119" s="11" t="s">
        <v>16</v>
      </c>
      <c r="F119" s="11">
        <v>52</v>
      </c>
      <c r="G119" s="11">
        <v>0</v>
      </c>
      <c r="H119" s="12">
        <v>1925</v>
      </c>
      <c r="I119" s="12">
        <v>1925</v>
      </c>
      <c r="J119" s="12">
        <f>+H119*F119</f>
        <v>100100</v>
      </c>
      <c r="K119" s="18">
        <v>0</v>
      </c>
      <c r="L119" s="8">
        <f>IF(K119&gt;0,0,J119)</f>
        <v>100100</v>
      </c>
      <c r="M119" s="13">
        <f>IF(K119=0,0,L119+J119+K119)</f>
        <v>0</v>
      </c>
    </row>
    <row r="120" spans="1:13" x14ac:dyDescent="0.25">
      <c r="A120" s="17" t="s">
        <v>13</v>
      </c>
      <c r="B120" s="31">
        <v>45021</v>
      </c>
      <c r="C120" s="14">
        <v>80286</v>
      </c>
      <c r="D120" s="10" t="s">
        <v>14</v>
      </c>
      <c r="E120" s="11" t="s">
        <v>16</v>
      </c>
      <c r="F120" s="11">
        <v>14</v>
      </c>
      <c r="G120" s="11">
        <v>0</v>
      </c>
      <c r="H120" s="12">
        <v>1925</v>
      </c>
      <c r="I120" s="12">
        <v>1925</v>
      </c>
      <c r="J120" s="12">
        <f>+H120*F120</f>
        <v>26950</v>
      </c>
      <c r="K120" s="18">
        <v>0</v>
      </c>
      <c r="L120" s="8">
        <f>IF(K120&gt;0,0,J120)</f>
        <v>26950</v>
      </c>
      <c r="M120" s="13">
        <f>IF(K120=0,0,L120+J120+K120)</f>
        <v>0</v>
      </c>
    </row>
    <row r="121" spans="1:13" x14ac:dyDescent="0.25">
      <c r="A121" s="17" t="s">
        <v>13</v>
      </c>
      <c r="B121" s="31">
        <v>45021</v>
      </c>
      <c r="C121" s="14">
        <v>80287</v>
      </c>
      <c r="D121" s="23" t="s">
        <v>14</v>
      </c>
      <c r="E121" s="11" t="s">
        <v>18</v>
      </c>
      <c r="F121" s="11">
        <v>4</v>
      </c>
      <c r="G121" s="11">
        <v>0</v>
      </c>
      <c r="H121" s="12">
        <v>1764</v>
      </c>
      <c r="I121" s="12">
        <v>1764</v>
      </c>
      <c r="J121" s="12">
        <f>+H121*F121</f>
        <v>7056</v>
      </c>
      <c r="K121" s="18">
        <v>0</v>
      </c>
      <c r="L121" s="8">
        <f>IF(K121&gt;0,0,J121)</f>
        <v>7056</v>
      </c>
      <c r="M121" s="13">
        <f>IF(K121=0,0,L121+J121+K121)</f>
        <v>0</v>
      </c>
    </row>
    <row r="122" spans="1:13" x14ac:dyDescent="0.25">
      <c r="A122" s="17" t="s">
        <v>13</v>
      </c>
      <c r="B122" s="31">
        <v>45021</v>
      </c>
      <c r="C122" s="14">
        <v>80288</v>
      </c>
      <c r="D122" s="23" t="s">
        <v>14</v>
      </c>
      <c r="E122" s="11" t="s">
        <v>17</v>
      </c>
      <c r="F122" s="11">
        <v>6</v>
      </c>
      <c r="G122" s="11">
        <v>6</v>
      </c>
      <c r="H122" s="12">
        <f>1764+285</f>
        <v>2049</v>
      </c>
      <c r="I122" s="12">
        <v>1764</v>
      </c>
      <c r="J122" s="12">
        <f>+H122*F122</f>
        <v>12294</v>
      </c>
      <c r="K122" s="18">
        <v>0</v>
      </c>
      <c r="L122" s="8">
        <f>IF(K122&gt;0,0,J122)</f>
        <v>12294</v>
      </c>
      <c r="M122" s="13">
        <f>IF(K122=0,0,L122+J122+K122)</f>
        <v>0</v>
      </c>
    </row>
    <row r="123" spans="1:13" x14ac:dyDescent="0.25">
      <c r="A123" s="17" t="s">
        <v>13</v>
      </c>
      <c r="B123" s="31">
        <v>45021</v>
      </c>
      <c r="C123" s="14">
        <v>80289</v>
      </c>
      <c r="D123" s="23" t="s">
        <v>14</v>
      </c>
      <c r="E123" s="11" t="s">
        <v>16</v>
      </c>
      <c r="F123" s="11">
        <v>56</v>
      </c>
      <c r="G123" s="11">
        <v>0</v>
      </c>
      <c r="H123" s="12">
        <v>1925</v>
      </c>
      <c r="I123" s="12">
        <v>1925</v>
      </c>
      <c r="J123" s="12">
        <f>+H123*F123</f>
        <v>107800</v>
      </c>
      <c r="K123" s="18">
        <v>0</v>
      </c>
      <c r="L123" s="8">
        <f>IF(K123&gt;0,0,J123)</f>
        <v>107800</v>
      </c>
      <c r="M123" s="13">
        <f>IF(K123=0,0,L123+J123+K123)</f>
        <v>0</v>
      </c>
    </row>
    <row r="124" spans="1:13" x14ac:dyDescent="0.25">
      <c r="A124" s="17" t="s">
        <v>13</v>
      </c>
      <c r="B124" s="31">
        <v>45021</v>
      </c>
      <c r="C124" s="14">
        <v>80290</v>
      </c>
      <c r="D124" s="23" t="s">
        <v>14</v>
      </c>
      <c r="E124" s="11" t="s">
        <v>18</v>
      </c>
      <c r="F124" s="11">
        <v>11.5</v>
      </c>
      <c r="G124" s="11">
        <v>0</v>
      </c>
      <c r="H124" s="12">
        <v>1764</v>
      </c>
      <c r="I124" s="12">
        <v>1764</v>
      </c>
      <c r="J124" s="12">
        <f>+H124*F124</f>
        <v>20286</v>
      </c>
      <c r="K124" s="18">
        <v>0</v>
      </c>
      <c r="L124" s="8">
        <f>IF(K124&gt;0,0,J124)</f>
        <v>20286</v>
      </c>
      <c r="M124" s="13">
        <f>IF(K124=0,0,L124+J124+K124)</f>
        <v>0</v>
      </c>
    </row>
    <row r="125" spans="1:13" x14ac:dyDescent="0.25">
      <c r="A125" s="17" t="s">
        <v>13</v>
      </c>
      <c r="B125" s="31">
        <v>45021</v>
      </c>
      <c r="C125" s="14">
        <v>80291</v>
      </c>
      <c r="D125" s="10" t="s">
        <v>14</v>
      </c>
      <c r="E125" s="11" t="s">
        <v>22</v>
      </c>
      <c r="F125" s="11">
        <v>4</v>
      </c>
      <c r="G125" s="11">
        <v>0</v>
      </c>
      <c r="H125" s="12">
        <v>1701</v>
      </c>
      <c r="I125" s="12">
        <v>1701</v>
      </c>
      <c r="J125" s="12">
        <f>+H125*F125</f>
        <v>6804</v>
      </c>
      <c r="K125" s="18">
        <v>0</v>
      </c>
      <c r="L125" s="8">
        <f>IF(K125&gt;0,0,J125)</f>
        <v>6804</v>
      </c>
      <c r="M125" s="13">
        <f>IF(K125=0,0,L125+J125+K125)</f>
        <v>0</v>
      </c>
    </row>
    <row r="126" spans="1:13" x14ac:dyDescent="0.25">
      <c r="A126" s="17" t="s">
        <v>13</v>
      </c>
      <c r="B126" s="31">
        <v>45021</v>
      </c>
      <c r="C126" s="14">
        <v>80292</v>
      </c>
      <c r="D126" s="10" t="s">
        <v>14</v>
      </c>
      <c r="E126" s="11" t="s">
        <v>32</v>
      </c>
      <c r="F126" s="11">
        <v>9.5</v>
      </c>
      <c r="G126" s="11">
        <v>10</v>
      </c>
      <c r="H126" s="12">
        <f>25317.5/F126</f>
        <v>2665</v>
      </c>
      <c r="I126" s="12">
        <v>1925</v>
      </c>
      <c r="J126" s="12">
        <f>+H126*F126</f>
        <v>25317.5</v>
      </c>
      <c r="K126" s="18">
        <f>+J126*0.16</f>
        <v>4050.8</v>
      </c>
      <c r="L126" s="8">
        <f>IF(K126&gt;0,0,J126)</f>
        <v>0</v>
      </c>
      <c r="M126" s="13">
        <f>IF(K126=0,0,L126+J126+K126)</f>
        <v>29368.3</v>
      </c>
    </row>
    <row r="127" spans="1:13" x14ac:dyDescent="0.25">
      <c r="A127" s="17" t="s">
        <v>13</v>
      </c>
      <c r="B127" s="31">
        <v>45021</v>
      </c>
      <c r="C127" s="14">
        <v>80293</v>
      </c>
      <c r="D127" s="10" t="s">
        <v>14</v>
      </c>
      <c r="E127" s="11" t="s">
        <v>17</v>
      </c>
      <c r="F127" s="11">
        <v>10</v>
      </c>
      <c r="G127" s="11">
        <v>10</v>
      </c>
      <c r="H127" s="12">
        <f>1764+284+50</f>
        <v>2098</v>
      </c>
      <c r="I127" s="12">
        <v>1764</v>
      </c>
      <c r="J127" s="12">
        <f>+H127*F127</f>
        <v>20980</v>
      </c>
      <c r="K127" s="18">
        <f>+J127*0.16</f>
        <v>3356.8</v>
      </c>
      <c r="L127" s="8">
        <f>IF(K127&gt;0,0,J127)</f>
        <v>0</v>
      </c>
      <c r="M127" s="13">
        <f>IF(K127=0,0,L127+J127+K127)</f>
        <v>24336.799999999999</v>
      </c>
    </row>
    <row r="128" spans="1:13" x14ac:dyDescent="0.25">
      <c r="A128" s="17" t="s">
        <v>19</v>
      </c>
      <c r="B128" s="26">
        <v>45026</v>
      </c>
      <c r="C128" s="14">
        <v>80296</v>
      </c>
      <c r="D128" s="23" t="s">
        <v>14</v>
      </c>
      <c r="E128" s="11" t="s">
        <v>18</v>
      </c>
      <c r="F128" s="11">
        <v>26</v>
      </c>
      <c r="G128" s="11">
        <v>0</v>
      </c>
      <c r="H128" s="12">
        <v>1764</v>
      </c>
      <c r="I128" s="12">
        <v>1764</v>
      </c>
      <c r="J128" s="12">
        <f>+H128*F128</f>
        <v>45864</v>
      </c>
      <c r="K128" s="18">
        <v>0</v>
      </c>
      <c r="L128" s="8">
        <f>IF(K128&gt;0,0,J128)</f>
        <v>45864</v>
      </c>
      <c r="M128" s="13">
        <f>IF(K128=0,0,L128+J128+K128)</f>
        <v>0</v>
      </c>
    </row>
    <row r="129" spans="1:13" x14ac:dyDescent="0.25">
      <c r="A129" s="17" t="s">
        <v>19</v>
      </c>
      <c r="B129" s="26">
        <v>45026</v>
      </c>
      <c r="C129" s="14">
        <v>80308</v>
      </c>
      <c r="D129" s="10" t="s">
        <v>14</v>
      </c>
      <c r="E129" s="11" t="s">
        <v>18</v>
      </c>
      <c r="F129" s="11">
        <v>17</v>
      </c>
      <c r="G129" s="11">
        <v>0</v>
      </c>
      <c r="H129" s="12">
        <v>1764</v>
      </c>
      <c r="I129" s="12">
        <v>1764</v>
      </c>
      <c r="J129" s="12">
        <f>+H129*F129</f>
        <v>29988</v>
      </c>
      <c r="K129" s="18">
        <v>0</v>
      </c>
      <c r="L129" s="8">
        <f>IF(K129&gt;0,0,J129)</f>
        <v>29988</v>
      </c>
      <c r="M129" s="13">
        <f>IF(K129=0,0,L129+J129+K129)</f>
        <v>0</v>
      </c>
    </row>
    <row r="130" spans="1:13" x14ac:dyDescent="0.25">
      <c r="A130" s="17" t="s">
        <v>19</v>
      </c>
      <c r="B130" s="26">
        <v>45026</v>
      </c>
      <c r="C130" s="14">
        <v>80309</v>
      </c>
      <c r="D130" s="10" t="s">
        <v>14</v>
      </c>
      <c r="E130" s="11" t="s">
        <v>36</v>
      </c>
      <c r="F130" s="11">
        <v>4</v>
      </c>
      <c r="G130" s="11">
        <v>0</v>
      </c>
      <c r="H130" s="12">
        <v>2290</v>
      </c>
      <c r="I130" s="12">
        <v>1764</v>
      </c>
      <c r="J130" s="12">
        <f>+H130*F130</f>
        <v>9160</v>
      </c>
      <c r="K130" s="18">
        <f>+J130*0.16</f>
        <v>1465.6000000000001</v>
      </c>
      <c r="L130" s="8">
        <f>IF(K130&gt;0,0,J130)</f>
        <v>0</v>
      </c>
      <c r="M130" s="13">
        <f>IF(K130=0,0,L130+J130+K130)</f>
        <v>10625.6</v>
      </c>
    </row>
    <row r="131" spans="1:13" x14ac:dyDescent="0.25">
      <c r="A131" s="17" t="s">
        <v>19</v>
      </c>
      <c r="B131" s="26">
        <v>45027</v>
      </c>
      <c r="C131" s="14">
        <v>80322</v>
      </c>
      <c r="D131" s="10" t="s">
        <v>14</v>
      </c>
      <c r="E131" s="11" t="s">
        <v>18</v>
      </c>
      <c r="F131" s="22">
        <v>56</v>
      </c>
      <c r="G131" s="22">
        <v>0</v>
      </c>
      <c r="H131" s="12">
        <v>1764</v>
      </c>
      <c r="I131" s="12">
        <v>1764</v>
      </c>
      <c r="J131" s="12">
        <f>+H131*F131</f>
        <v>98784</v>
      </c>
      <c r="K131" s="18">
        <v>0</v>
      </c>
      <c r="L131" s="8">
        <f>IF(K131&gt;0,0,J131)</f>
        <v>98784</v>
      </c>
      <c r="M131" s="13">
        <f>IF(K131=0,0,L131+J131+K131)</f>
        <v>0</v>
      </c>
    </row>
    <row r="132" spans="1:13" x14ac:dyDescent="0.25">
      <c r="A132" s="17" t="s">
        <v>21</v>
      </c>
      <c r="B132" s="26">
        <v>45028</v>
      </c>
      <c r="C132" s="21">
        <v>80323</v>
      </c>
      <c r="D132" s="23" t="s">
        <v>14</v>
      </c>
      <c r="E132" s="11" t="s">
        <v>18</v>
      </c>
      <c r="F132" s="11">
        <v>5</v>
      </c>
      <c r="G132" s="11">
        <v>5</v>
      </c>
      <c r="H132" s="12">
        <v>2049</v>
      </c>
      <c r="I132" s="12">
        <v>1764</v>
      </c>
      <c r="J132" s="12">
        <f>+H132*F132</f>
        <v>10245</v>
      </c>
      <c r="K132" s="18">
        <f>+J132*0.16</f>
        <v>1639.2</v>
      </c>
      <c r="L132" s="8">
        <f>IF(K132&gt;0,0,J132)</f>
        <v>0</v>
      </c>
      <c r="M132" s="13">
        <f>IF(K132=0,0,L132+J132+K132)</f>
        <v>11884.2</v>
      </c>
    </row>
    <row r="133" spans="1:13" x14ac:dyDescent="0.25">
      <c r="A133" s="17" t="s">
        <v>13</v>
      </c>
      <c r="B133" s="31">
        <v>45026</v>
      </c>
      <c r="C133" s="14">
        <v>80324</v>
      </c>
      <c r="D133" s="23" t="s">
        <v>14</v>
      </c>
      <c r="E133" s="11" t="s">
        <v>16</v>
      </c>
      <c r="F133" s="11">
        <v>5</v>
      </c>
      <c r="G133" s="11">
        <v>0</v>
      </c>
      <c r="H133" s="34">
        <f>11100/F133</f>
        <v>2220</v>
      </c>
      <c r="I133" s="12">
        <v>1925</v>
      </c>
      <c r="J133" s="12">
        <f>+H133*F133</f>
        <v>11100</v>
      </c>
      <c r="K133" s="18">
        <f>+J133*0.16</f>
        <v>1776</v>
      </c>
      <c r="L133" s="8">
        <f>IF(K133&gt;0,0,J133)</f>
        <v>0</v>
      </c>
      <c r="M133" s="13">
        <f>IF(K133=0,0,L133+J133+K133)</f>
        <v>12876</v>
      </c>
    </row>
    <row r="134" spans="1:13" x14ac:dyDescent="0.25">
      <c r="A134" s="17" t="s">
        <v>13</v>
      </c>
      <c r="B134" s="31">
        <v>45026</v>
      </c>
      <c r="C134" s="14">
        <v>80325</v>
      </c>
      <c r="D134" s="10" t="s">
        <v>14</v>
      </c>
      <c r="E134" s="11" t="s">
        <v>16</v>
      </c>
      <c r="F134" s="11">
        <v>4.5</v>
      </c>
      <c r="G134" s="11">
        <v>0</v>
      </c>
      <c r="H134" s="12">
        <v>1925</v>
      </c>
      <c r="I134" s="12">
        <v>1925</v>
      </c>
      <c r="J134" s="12">
        <f>+H134*F134</f>
        <v>8662.5</v>
      </c>
      <c r="K134" s="18">
        <v>0</v>
      </c>
      <c r="L134" s="8">
        <f>IF(K134&gt;0,0,J134)</f>
        <v>8662.5</v>
      </c>
      <c r="M134" s="13">
        <f>IF(K134=0,0,L134+J134+K134)</f>
        <v>0</v>
      </c>
    </row>
    <row r="135" spans="1:13" x14ac:dyDescent="0.25">
      <c r="A135" s="17" t="s">
        <v>13</v>
      </c>
      <c r="B135" s="26">
        <v>45029</v>
      </c>
      <c r="C135" s="14">
        <v>80328</v>
      </c>
      <c r="D135" s="10" t="s">
        <v>25</v>
      </c>
      <c r="E135" s="11" t="s">
        <v>35</v>
      </c>
      <c r="F135" s="11">
        <v>4</v>
      </c>
      <c r="G135" s="11">
        <v>0</v>
      </c>
      <c r="H135" s="12">
        <v>1517</v>
      </c>
      <c r="I135" s="12">
        <v>1517</v>
      </c>
      <c r="J135" s="12">
        <f>+H135*F135</f>
        <v>6068</v>
      </c>
      <c r="K135" s="18">
        <f>+J135*0.16</f>
        <v>970.88</v>
      </c>
      <c r="L135" s="8">
        <f>IF(K135&gt;0,0,J135)</f>
        <v>0</v>
      </c>
      <c r="M135" s="13">
        <f>IF(K135=0,0,L135+J135+K135)</f>
        <v>7038.88</v>
      </c>
    </row>
    <row r="136" spans="1:13" x14ac:dyDescent="0.25">
      <c r="A136" s="17" t="s">
        <v>19</v>
      </c>
      <c r="B136" s="26">
        <v>45027</v>
      </c>
      <c r="C136" s="14">
        <v>80330</v>
      </c>
      <c r="D136" s="23" t="s">
        <v>14</v>
      </c>
      <c r="E136" s="11" t="s">
        <v>17</v>
      </c>
      <c r="F136" s="11">
        <v>13.5</v>
      </c>
      <c r="G136" s="11">
        <v>0</v>
      </c>
      <c r="H136" s="12">
        <v>1764</v>
      </c>
      <c r="I136" s="12">
        <v>1925</v>
      </c>
      <c r="J136" s="12">
        <f>+H136*F136</f>
        <v>23814</v>
      </c>
      <c r="K136" s="18">
        <v>0</v>
      </c>
      <c r="L136" s="8">
        <f>IF(K136&gt;0,0,J136)</f>
        <v>23814</v>
      </c>
      <c r="M136" s="13">
        <f>IF(K136=0,0,L136+J136+K136)</f>
        <v>0</v>
      </c>
    </row>
    <row r="137" spans="1:13" x14ac:dyDescent="0.25">
      <c r="A137" s="17" t="s">
        <v>19</v>
      </c>
      <c r="B137" s="26">
        <v>45029</v>
      </c>
      <c r="C137" s="14">
        <v>80369</v>
      </c>
      <c r="D137" s="23" t="s">
        <v>14</v>
      </c>
      <c r="E137" s="11" t="s">
        <v>16</v>
      </c>
      <c r="F137" s="11">
        <v>169</v>
      </c>
      <c r="G137" s="11">
        <v>0</v>
      </c>
      <c r="H137" s="12">
        <v>2049</v>
      </c>
      <c r="I137" s="12">
        <v>1925</v>
      </c>
      <c r="J137" s="12">
        <f>+H137*F137</f>
        <v>346281</v>
      </c>
      <c r="K137" s="18">
        <v>0</v>
      </c>
      <c r="L137" s="8">
        <f>IF(K137&gt;0,0,J137)</f>
        <v>346281</v>
      </c>
      <c r="M137" s="13">
        <f>IF(K137=0,0,L137+J137+K137)</f>
        <v>0</v>
      </c>
    </row>
    <row r="138" spans="1:13" x14ac:dyDescent="0.25">
      <c r="A138" s="17" t="s">
        <v>13</v>
      </c>
      <c r="B138" s="26">
        <v>45029</v>
      </c>
      <c r="C138" s="14">
        <v>80370</v>
      </c>
      <c r="D138" s="10" t="s">
        <v>25</v>
      </c>
      <c r="E138" s="11" t="s">
        <v>17</v>
      </c>
      <c r="F138" s="22">
        <v>8</v>
      </c>
      <c r="G138" s="22">
        <v>8</v>
      </c>
      <c r="H138" s="12">
        <f>1727+263</f>
        <v>1990</v>
      </c>
      <c r="I138" s="12">
        <v>1727</v>
      </c>
      <c r="J138" s="12">
        <f>+H138*F138</f>
        <v>15920</v>
      </c>
      <c r="K138" s="18">
        <f>+J138*0.16</f>
        <v>2547.2000000000003</v>
      </c>
      <c r="L138" s="8">
        <f>IF(K138&gt;0,0,J138)</f>
        <v>0</v>
      </c>
      <c r="M138" s="13">
        <f>IF(K138=0,0,L138+J138+K138)</f>
        <v>18467.2</v>
      </c>
    </row>
    <row r="139" spans="1:13" x14ac:dyDescent="0.25">
      <c r="A139" s="17" t="s">
        <v>13</v>
      </c>
      <c r="B139" s="26">
        <v>45029</v>
      </c>
      <c r="C139" s="14">
        <v>80372</v>
      </c>
      <c r="D139" s="23" t="s">
        <v>25</v>
      </c>
      <c r="E139" s="11" t="s">
        <v>18</v>
      </c>
      <c r="F139" s="22">
        <v>6.5</v>
      </c>
      <c r="G139" s="22">
        <v>0</v>
      </c>
      <c r="H139" s="12">
        <v>1727</v>
      </c>
      <c r="I139" s="12">
        <v>1727</v>
      </c>
      <c r="J139" s="12">
        <f>+H139*F139</f>
        <v>11225.5</v>
      </c>
      <c r="K139" s="18">
        <f>+J139*0.16</f>
        <v>1796.08</v>
      </c>
      <c r="L139" s="8">
        <f>IF(K139&gt;0,0,J139)</f>
        <v>0</v>
      </c>
      <c r="M139" s="13">
        <f>IF(K139=0,0,L139+J139+K139)</f>
        <v>13021.58</v>
      </c>
    </row>
    <row r="140" spans="1:13" x14ac:dyDescent="0.25">
      <c r="A140" s="17" t="s">
        <v>13</v>
      </c>
      <c r="B140" s="26">
        <v>45029</v>
      </c>
      <c r="C140" s="14">
        <v>80373</v>
      </c>
      <c r="D140" s="10" t="s">
        <v>25</v>
      </c>
      <c r="E140" s="11" t="s">
        <v>18</v>
      </c>
      <c r="F140" s="11">
        <v>4</v>
      </c>
      <c r="G140" s="11">
        <v>0</v>
      </c>
      <c r="H140" s="12">
        <v>1727</v>
      </c>
      <c r="I140" s="12">
        <v>1727</v>
      </c>
      <c r="J140" s="12">
        <f>+H140*F140</f>
        <v>6908</v>
      </c>
      <c r="K140" s="18">
        <f>+J140*0.16</f>
        <v>1105.28</v>
      </c>
      <c r="L140" s="8">
        <f>IF(K140&gt;0,0,J140)</f>
        <v>0</v>
      </c>
      <c r="M140" s="13">
        <f>IF(K140=0,0,L140+J140+K140)</f>
        <v>8013.28</v>
      </c>
    </row>
    <row r="141" spans="1:13" x14ac:dyDescent="0.25">
      <c r="A141" s="17" t="s">
        <v>19</v>
      </c>
      <c r="B141" s="26">
        <v>45029</v>
      </c>
      <c r="C141" s="14">
        <v>80374</v>
      </c>
      <c r="D141" s="23" t="s">
        <v>14</v>
      </c>
      <c r="E141" s="11" t="s">
        <v>18</v>
      </c>
      <c r="F141" s="22">
        <v>49</v>
      </c>
      <c r="G141" s="22">
        <v>0</v>
      </c>
      <c r="H141" s="12">
        <v>1764</v>
      </c>
      <c r="I141" s="12">
        <v>1764</v>
      </c>
      <c r="J141" s="12">
        <f>+H141*F141</f>
        <v>86436</v>
      </c>
      <c r="K141" s="18">
        <v>0</v>
      </c>
      <c r="L141" s="8">
        <f>IF(K141&gt;0,0,J141)</f>
        <v>86436</v>
      </c>
      <c r="M141" s="13">
        <f>IF(K141=0,0,L141+J141+K141)</f>
        <v>0</v>
      </c>
    </row>
    <row r="142" spans="1:13" x14ac:dyDescent="0.25">
      <c r="A142" s="17" t="s">
        <v>13</v>
      </c>
      <c r="B142" s="26">
        <v>45027</v>
      </c>
      <c r="C142" s="14">
        <v>80375</v>
      </c>
      <c r="D142" s="10" t="s">
        <v>14</v>
      </c>
      <c r="E142" s="11" t="s">
        <v>18</v>
      </c>
      <c r="F142" s="22">
        <v>4</v>
      </c>
      <c r="G142" s="22">
        <v>0</v>
      </c>
      <c r="H142" s="12">
        <f>7600/F142</f>
        <v>1900</v>
      </c>
      <c r="I142" s="12">
        <v>1764</v>
      </c>
      <c r="J142" s="12">
        <f>+H142*F142</f>
        <v>7600</v>
      </c>
      <c r="K142" s="18">
        <f>+J142*0.16</f>
        <v>1216</v>
      </c>
      <c r="L142" s="8">
        <f>IF(K142&gt;0,0,J142)</f>
        <v>0</v>
      </c>
      <c r="M142" s="13">
        <f>IF(K142=0,0,L142+J142+K142)</f>
        <v>8816</v>
      </c>
    </row>
    <row r="143" spans="1:13" x14ac:dyDescent="0.25">
      <c r="A143" s="17" t="s">
        <v>13</v>
      </c>
      <c r="B143" s="26">
        <v>45027</v>
      </c>
      <c r="C143" s="14">
        <v>80376</v>
      </c>
      <c r="D143" s="10" t="s">
        <v>14</v>
      </c>
      <c r="E143" s="11" t="s">
        <v>37</v>
      </c>
      <c r="F143" s="22">
        <v>12</v>
      </c>
      <c r="G143" s="22">
        <v>0</v>
      </c>
      <c r="H143" s="12">
        <v>1929</v>
      </c>
      <c r="I143" s="12">
        <v>1829</v>
      </c>
      <c r="J143" s="12">
        <f>+H143*F143</f>
        <v>23148</v>
      </c>
      <c r="K143" s="18">
        <v>0</v>
      </c>
      <c r="L143" s="8">
        <f>IF(K143&gt;0,0,J143)</f>
        <v>23148</v>
      </c>
      <c r="M143" s="13">
        <f>IF(K143=0,0,L143+J143+K143)</f>
        <v>0</v>
      </c>
    </row>
    <row r="144" spans="1:13" x14ac:dyDescent="0.25">
      <c r="A144" s="17" t="s">
        <v>13</v>
      </c>
      <c r="B144" s="26">
        <v>45027</v>
      </c>
      <c r="C144" s="14">
        <v>80377</v>
      </c>
      <c r="D144" s="10" t="s">
        <v>14</v>
      </c>
      <c r="E144" s="11" t="s">
        <v>16</v>
      </c>
      <c r="F144" s="11">
        <v>24</v>
      </c>
      <c r="G144" s="11">
        <v>0</v>
      </c>
      <c r="H144" s="12">
        <v>1925</v>
      </c>
      <c r="I144" s="12">
        <v>1925</v>
      </c>
      <c r="J144" s="12">
        <f>+H144*F144</f>
        <v>46200</v>
      </c>
      <c r="K144" s="18">
        <v>0</v>
      </c>
      <c r="L144" s="8">
        <f>IF(K144&gt;0,0,J144)</f>
        <v>46200</v>
      </c>
      <c r="M144" s="13">
        <f>IF(K144=0,0,L144+J144+K144)</f>
        <v>0</v>
      </c>
    </row>
    <row r="145" spans="1:13" x14ac:dyDescent="0.25">
      <c r="A145" s="17" t="s">
        <v>21</v>
      </c>
      <c r="B145" s="26">
        <v>45028</v>
      </c>
      <c r="C145" s="14">
        <v>80378</v>
      </c>
      <c r="D145" s="23" t="s">
        <v>14</v>
      </c>
      <c r="E145" s="11" t="s">
        <v>22</v>
      </c>
      <c r="F145" s="11">
        <v>6</v>
      </c>
      <c r="G145" s="11">
        <v>0</v>
      </c>
      <c r="H145" s="12">
        <v>1701</v>
      </c>
      <c r="I145" s="12">
        <v>1701</v>
      </c>
      <c r="J145" s="12">
        <f>+H145*F145</f>
        <v>10206</v>
      </c>
      <c r="K145" s="18">
        <f>+J145*0.16</f>
        <v>1632.96</v>
      </c>
      <c r="L145" s="8">
        <f>IF(K145&gt;0,0,J145)</f>
        <v>0</v>
      </c>
      <c r="M145" s="13">
        <f>IF(K145=0,0,L145+J145+K145)</f>
        <v>11838.96</v>
      </c>
    </row>
    <row r="146" spans="1:13" x14ac:dyDescent="0.25">
      <c r="A146" s="17" t="s">
        <v>13</v>
      </c>
      <c r="B146" s="26">
        <v>45029</v>
      </c>
      <c r="C146" s="14">
        <v>80382</v>
      </c>
      <c r="D146" s="23" t="s">
        <v>14</v>
      </c>
      <c r="E146" s="11" t="s">
        <v>35</v>
      </c>
      <c r="F146" s="11">
        <v>4.5</v>
      </c>
      <c r="G146" s="11">
        <v>0</v>
      </c>
      <c r="H146" s="12">
        <v>1655</v>
      </c>
      <c r="I146" s="12">
        <v>1555</v>
      </c>
      <c r="J146" s="12">
        <f>+H146*F146</f>
        <v>7447.5</v>
      </c>
      <c r="K146" s="18">
        <f>+J146*0.16</f>
        <v>1191.6000000000001</v>
      </c>
      <c r="L146" s="8">
        <f>IF(K146&gt;0,0,J146)</f>
        <v>0</v>
      </c>
      <c r="M146" s="13">
        <f>IF(K146=0,0,L146+J146+K146)</f>
        <v>8639.1</v>
      </c>
    </row>
    <row r="147" spans="1:13" x14ac:dyDescent="0.25">
      <c r="A147" s="17" t="s">
        <v>19</v>
      </c>
      <c r="B147" s="26">
        <v>45028</v>
      </c>
      <c r="C147" s="14">
        <v>80384</v>
      </c>
      <c r="D147" s="10" t="s">
        <v>14</v>
      </c>
      <c r="E147" s="11" t="s">
        <v>27</v>
      </c>
      <c r="F147" s="22">
        <v>10</v>
      </c>
      <c r="G147" s="22">
        <v>10</v>
      </c>
      <c r="H147" s="12">
        <v>2388.2399999999998</v>
      </c>
      <c r="I147" s="12">
        <v>1925</v>
      </c>
      <c r="J147" s="12">
        <f>+H147*F147</f>
        <v>23882.399999999998</v>
      </c>
      <c r="K147" s="18">
        <f>+J147*0.16</f>
        <v>3821.1839999999997</v>
      </c>
      <c r="L147" s="8">
        <f>IF(K147&gt;0,0,J147)</f>
        <v>0</v>
      </c>
      <c r="M147" s="13">
        <f>IF(K147=0,0,L147+J147+K147)</f>
        <v>27703.583999999999</v>
      </c>
    </row>
    <row r="148" spans="1:13" x14ac:dyDescent="0.25">
      <c r="A148" s="17" t="s">
        <v>13</v>
      </c>
      <c r="B148" s="26">
        <v>45029</v>
      </c>
      <c r="C148" s="14">
        <v>80428</v>
      </c>
      <c r="D148" s="10" t="s">
        <v>25</v>
      </c>
      <c r="E148" s="11" t="s">
        <v>35</v>
      </c>
      <c r="F148" s="11">
        <v>4</v>
      </c>
      <c r="G148" s="11">
        <v>0</v>
      </c>
      <c r="H148" s="12">
        <v>1517</v>
      </c>
      <c r="I148" s="12">
        <v>1517</v>
      </c>
      <c r="J148" s="12">
        <f>+H148*F148</f>
        <v>6068</v>
      </c>
      <c r="K148" s="18">
        <f>+J148*0.16</f>
        <v>970.88</v>
      </c>
      <c r="L148" s="8">
        <f>IF(K148&gt;0,0,J148)</f>
        <v>0</v>
      </c>
      <c r="M148" s="13">
        <f>IF(K148=0,0,L148+J148+K148)</f>
        <v>7038.88</v>
      </c>
    </row>
    <row r="149" spans="1:13" x14ac:dyDescent="0.25">
      <c r="A149" s="17" t="s">
        <v>13</v>
      </c>
      <c r="B149" s="26">
        <v>45029</v>
      </c>
      <c r="C149" s="14">
        <v>80429</v>
      </c>
      <c r="D149" s="10" t="s">
        <v>25</v>
      </c>
      <c r="E149" s="11" t="s">
        <v>17</v>
      </c>
      <c r="F149" s="11">
        <v>5.5</v>
      </c>
      <c r="G149" s="11">
        <v>5.5</v>
      </c>
      <c r="H149" s="12">
        <f>1727+263</f>
        <v>1990</v>
      </c>
      <c r="I149" s="12">
        <v>1727</v>
      </c>
      <c r="J149" s="12">
        <f>+H149*F149</f>
        <v>10945</v>
      </c>
      <c r="K149" s="18">
        <f>+J149*0.16</f>
        <v>1751.2</v>
      </c>
      <c r="L149" s="8">
        <f>IF(K149&gt;0,0,J149)</f>
        <v>0</v>
      </c>
      <c r="M149" s="13">
        <f>IF(K149=0,0,L149+J149+K149)</f>
        <v>12696.2</v>
      </c>
    </row>
    <row r="150" spans="1:13" x14ac:dyDescent="0.25">
      <c r="A150" s="17" t="s">
        <v>13</v>
      </c>
      <c r="B150" s="26">
        <v>45033</v>
      </c>
      <c r="C150" s="14">
        <v>80430</v>
      </c>
      <c r="D150" s="10" t="s">
        <v>25</v>
      </c>
      <c r="E150" s="11" t="s">
        <v>17</v>
      </c>
      <c r="F150" s="11">
        <v>8</v>
      </c>
      <c r="G150" s="11">
        <v>8</v>
      </c>
      <c r="H150" s="12">
        <f>1727+263</f>
        <v>1990</v>
      </c>
      <c r="I150" s="12">
        <v>1727</v>
      </c>
      <c r="J150" s="12">
        <f>+H150*F150</f>
        <v>15920</v>
      </c>
      <c r="K150" s="18">
        <f>+J150*0.16</f>
        <v>2547.2000000000003</v>
      </c>
      <c r="L150" s="8">
        <f>IF(K150&gt;0,0,J150)</f>
        <v>0</v>
      </c>
      <c r="M150" s="13">
        <f>IF(K150=0,0,L150+J150+K150)</f>
        <v>18467.2</v>
      </c>
    </row>
    <row r="151" spans="1:13" x14ac:dyDescent="0.25">
      <c r="A151" s="17" t="s">
        <v>13</v>
      </c>
      <c r="B151" s="26">
        <v>45029</v>
      </c>
      <c r="C151" s="21">
        <v>80431</v>
      </c>
      <c r="D151" s="10" t="s">
        <v>25</v>
      </c>
      <c r="E151" s="11" t="s">
        <v>17</v>
      </c>
      <c r="F151" s="11">
        <v>11</v>
      </c>
      <c r="G151" s="11">
        <v>11</v>
      </c>
      <c r="H151" s="12">
        <f>1727+263</f>
        <v>1990</v>
      </c>
      <c r="I151" s="12">
        <v>1727</v>
      </c>
      <c r="J151" s="12">
        <f>+H151*F151</f>
        <v>21890</v>
      </c>
      <c r="K151" s="18">
        <f>+J151*0.16</f>
        <v>3502.4</v>
      </c>
      <c r="L151" s="8">
        <f>IF(K151&gt;0,0,J151)</f>
        <v>0</v>
      </c>
      <c r="M151" s="13">
        <f>IF(K151=0,0,L151+J151+K151)</f>
        <v>25392.400000000001</v>
      </c>
    </row>
    <row r="152" spans="1:13" x14ac:dyDescent="0.25">
      <c r="A152" s="17" t="s">
        <v>19</v>
      </c>
      <c r="B152" s="26">
        <v>45029</v>
      </c>
      <c r="C152" s="14">
        <v>80432</v>
      </c>
      <c r="D152" s="10" t="s">
        <v>25</v>
      </c>
      <c r="E152" s="11" t="s">
        <v>18</v>
      </c>
      <c r="F152" s="22">
        <v>9</v>
      </c>
      <c r="G152" s="22">
        <v>0</v>
      </c>
      <c r="H152" s="12">
        <v>1727</v>
      </c>
      <c r="I152" s="12">
        <v>1727</v>
      </c>
      <c r="J152" s="12">
        <f>+H152*F152</f>
        <v>15543</v>
      </c>
      <c r="K152" s="18">
        <f>+J152*0.16</f>
        <v>2486.88</v>
      </c>
      <c r="L152" s="8">
        <f>IF(K152&gt;0,0,J152)</f>
        <v>0</v>
      </c>
      <c r="M152" s="13">
        <f>IF(K152=0,0,L152+J152+K152)</f>
        <v>18029.88</v>
      </c>
    </row>
    <row r="153" spans="1:13" x14ac:dyDescent="0.25">
      <c r="A153" s="17" t="s">
        <v>21</v>
      </c>
      <c r="B153" s="26">
        <v>45030</v>
      </c>
      <c r="C153" s="14">
        <v>80433</v>
      </c>
      <c r="D153" s="10" t="s">
        <v>25</v>
      </c>
      <c r="E153" s="11" t="s">
        <v>17</v>
      </c>
      <c r="F153" s="11">
        <v>20</v>
      </c>
      <c r="G153" s="11">
        <v>20</v>
      </c>
      <c r="H153" s="12">
        <v>1990</v>
      </c>
      <c r="I153" s="12">
        <v>1727</v>
      </c>
      <c r="J153" s="12">
        <f>+H153*F153</f>
        <v>39800</v>
      </c>
      <c r="K153" s="18">
        <f>+J153*0.16</f>
        <v>6368</v>
      </c>
      <c r="L153" s="8">
        <f>IF(K153&gt;0,0,J153)</f>
        <v>0</v>
      </c>
      <c r="M153" s="13">
        <f>IF(K153=0,0,L153+J153+K153)</f>
        <v>46168</v>
      </c>
    </row>
    <row r="154" spans="1:13" x14ac:dyDescent="0.25">
      <c r="A154" s="17" t="s">
        <v>21</v>
      </c>
      <c r="B154" s="26">
        <v>45030</v>
      </c>
      <c r="C154" s="14">
        <v>80434</v>
      </c>
      <c r="D154" s="10" t="s">
        <v>25</v>
      </c>
      <c r="E154" s="11" t="s">
        <v>18</v>
      </c>
      <c r="F154" s="11">
        <v>6</v>
      </c>
      <c r="G154" s="11">
        <v>0</v>
      </c>
      <c r="H154" s="12">
        <v>1727</v>
      </c>
      <c r="I154" s="12">
        <v>1727</v>
      </c>
      <c r="J154" s="12">
        <f>+H154*F154</f>
        <v>10362</v>
      </c>
      <c r="K154" s="18">
        <f>+J154*0.16</f>
        <v>1657.92</v>
      </c>
      <c r="L154" s="8">
        <f>IF(K154&gt;0,0,J154)</f>
        <v>0</v>
      </c>
      <c r="M154" s="13">
        <f>IF(K154=0,0,L154+J154+K154)</f>
        <v>12019.92</v>
      </c>
    </row>
    <row r="155" spans="1:13" x14ac:dyDescent="0.25">
      <c r="A155" s="17" t="s">
        <v>19</v>
      </c>
      <c r="B155" s="26">
        <v>45029</v>
      </c>
      <c r="C155" s="14">
        <v>80435</v>
      </c>
      <c r="D155" s="10" t="s">
        <v>25</v>
      </c>
      <c r="E155" s="11" t="s">
        <v>17</v>
      </c>
      <c r="F155" s="22">
        <v>14.5</v>
      </c>
      <c r="G155" s="22">
        <v>14.5</v>
      </c>
      <c r="H155" s="12">
        <v>1990</v>
      </c>
      <c r="I155" s="12">
        <v>1727</v>
      </c>
      <c r="J155" s="12">
        <f>+H155*F155</f>
        <v>28855</v>
      </c>
      <c r="K155" s="18">
        <f>+J155*0.16</f>
        <v>4616.8</v>
      </c>
      <c r="L155" s="8">
        <f>IF(K155&gt;0,0,J155)</f>
        <v>0</v>
      </c>
      <c r="M155" s="13">
        <f>IF(K155=0,0,L155+J155+K155)</f>
        <v>33471.800000000003</v>
      </c>
    </row>
    <row r="156" spans="1:13" x14ac:dyDescent="0.25">
      <c r="A156" s="17" t="s">
        <v>13</v>
      </c>
      <c r="B156" s="26">
        <v>45029</v>
      </c>
      <c r="C156" s="14">
        <v>80437</v>
      </c>
      <c r="D156" s="10" t="s">
        <v>14</v>
      </c>
      <c r="E156" s="11" t="s">
        <v>18</v>
      </c>
      <c r="F156" s="22">
        <v>21</v>
      </c>
      <c r="G156" s="22">
        <v>0</v>
      </c>
      <c r="H156" s="12">
        <v>1864</v>
      </c>
      <c r="I156" s="12">
        <v>1764</v>
      </c>
      <c r="J156" s="12">
        <f>+H156*F156</f>
        <v>39144</v>
      </c>
      <c r="K156" s="18">
        <v>0</v>
      </c>
      <c r="L156" s="8">
        <f>IF(K156&gt;0,0,J156)</f>
        <v>39144</v>
      </c>
      <c r="M156" s="13">
        <f>IF(K156=0,0,L156+J156+K156)</f>
        <v>0</v>
      </c>
    </row>
    <row r="157" spans="1:13" x14ac:dyDescent="0.25">
      <c r="A157" s="17" t="s">
        <v>13</v>
      </c>
      <c r="B157" s="26">
        <v>45029</v>
      </c>
      <c r="C157" s="14">
        <v>80438</v>
      </c>
      <c r="D157" s="23" t="s">
        <v>14</v>
      </c>
      <c r="E157" s="11" t="s">
        <v>18</v>
      </c>
      <c r="F157" s="22">
        <v>35</v>
      </c>
      <c r="G157" s="22">
        <v>0</v>
      </c>
      <c r="H157" s="12">
        <v>1764</v>
      </c>
      <c r="I157" s="12">
        <v>1764</v>
      </c>
      <c r="J157" s="12">
        <f>+H157*F157</f>
        <v>61740</v>
      </c>
      <c r="K157" s="18">
        <v>0</v>
      </c>
      <c r="L157" s="8">
        <f>IF(K157&gt;0,0,J157)</f>
        <v>61740</v>
      </c>
      <c r="M157" s="13">
        <f>IF(K157=0,0,L157+J157+K157)</f>
        <v>0</v>
      </c>
    </row>
    <row r="158" spans="1:13" x14ac:dyDescent="0.25">
      <c r="A158" s="17" t="s">
        <v>19</v>
      </c>
      <c r="B158" s="26">
        <v>45029</v>
      </c>
      <c r="C158" s="14">
        <v>80439</v>
      </c>
      <c r="D158" s="10" t="s">
        <v>14</v>
      </c>
      <c r="E158" s="11" t="s">
        <v>17</v>
      </c>
      <c r="F158" s="22">
        <v>4</v>
      </c>
      <c r="G158" s="22">
        <v>4</v>
      </c>
      <c r="H158" s="12">
        <v>2476.5</v>
      </c>
      <c r="I158" s="12">
        <v>1764</v>
      </c>
      <c r="J158" s="12">
        <f>+H158*F158</f>
        <v>9906</v>
      </c>
      <c r="K158" s="18">
        <v>0</v>
      </c>
      <c r="L158" s="8">
        <f>IF(K158&gt;0,0,J158)</f>
        <v>9906</v>
      </c>
      <c r="M158" s="13">
        <f>IF(K158=0,0,L158+J158+K158)</f>
        <v>0</v>
      </c>
    </row>
    <row r="159" spans="1:13" x14ac:dyDescent="0.25">
      <c r="A159" s="17" t="s">
        <v>13</v>
      </c>
      <c r="B159" s="26">
        <v>45028</v>
      </c>
      <c r="C159" s="14">
        <v>80440</v>
      </c>
      <c r="D159" s="23" t="s">
        <v>14</v>
      </c>
      <c r="E159" s="11" t="s">
        <v>18</v>
      </c>
      <c r="F159" s="22">
        <v>14</v>
      </c>
      <c r="G159" s="22">
        <v>0</v>
      </c>
      <c r="H159" s="12">
        <v>1764</v>
      </c>
      <c r="I159" s="12">
        <v>1764</v>
      </c>
      <c r="J159" s="12">
        <f>+H159*F159</f>
        <v>24696</v>
      </c>
      <c r="K159" s="18">
        <v>0</v>
      </c>
      <c r="L159" s="8">
        <f>IF(K159&gt;0,0,J159)</f>
        <v>24696</v>
      </c>
      <c r="M159" s="13">
        <f>IF(K159=0,0,L159+J159+K159)</f>
        <v>0</v>
      </c>
    </row>
    <row r="160" spans="1:13" x14ac:dyDescent="0.25">
      <c r="A160" s="17" t="s">
        <v>13</v>
      </c>
      <c r="B160" s="26">
        <v>45028</v>
      </c>
      <c r="C160" s="14">
        <v>80441</v>
      </c>
      <c r="D160" s="10" t="s">
        <v>14</v>
      </c>
      <c r="E160" s="11" t="s">
        <v>18</v>
      </c>
      <c r="F160" s="11">
        <v>7.5</v>
      </c>
      <c r="G160" s="11">
        <v>0</v>
      </c>
      <c r="H160" s="12">
        <f>14250/F160</f>
        <v>1900</v>
      </c>
      <c r="I160" s="12">
        <v>1764</v>
      </c>
      <c r="J160" s="12">
        <f>+H160*F160</f>
        <v>14250</v>
      </c>
      <c r="K160" s="18">
        <f>+J160*0.16</f>
        <v>2280</v>
      </c>
      <c r="L160" s="8">
        <f>IF(K160&gt;0,0,J160)</f>
        <v>0</v>
      </c>
      <c r="M160" s="13">
        <f>IF(K160=0,0,L160+J160+K160)</f>
        <v>16530</v>
      </c>
    </row>
    <row r="161" spans="1:13" x14ac:dyDescent="0.25">
      <c r="A161" s="17" t="s">
        <v>13</v>
      </c>
      <c r="B161" s="26">
        <v>45028</v>
      </c>
      <c r="C161" s="14">
        <v>80442</v>
      </c>
      <c r="D161" s="10" t="s">
        <v>14</v>
      </c>
      <c r="E161" s="11" t="s">
        <v>16</v>
      </c>
      <c r="F161" s="11">
        <v>5</v>
      </c>
      <c r="G161" s="11">
        <v>0</v>
      </c>
      <c r="H161" s="12">
        <v>1925</v>
      </c>
      <c r="I161" s="12">
        <v>1925</v>
      </c>
      <c r="J161" s="12">
        <f>+H161*F161</f>
        <v>9625</v>
      </c>
      <c r="K161" s="18">
        <v>0</v>
      </c>
      <c r="L161" s="8">
        <f>IF(K161&gt;0,0,J161)</f>
        <v>9625</v>
      </c>
      <c r="M161" s="13">
        <f>IF(K161=0,0,L161+J161+K161)</f>
        <v>0</v>
      </c>
    </row>
    <row r="162" spans="1:13" x14ac:dyDescent="0.25">
      <c r="A162" s="17" t="s">
        <v>13</v>
      </c>
      <c r="B162" s="26">
        <v>45028</v>
      </c>
      <c r="C162" s="14">
        <v>80443</v>
      </c>
      <c r="D162" s="10" t="s">
        <v>14</v>
      </c>
      <c r="E162" s="11" t="s">
        <v>22</v>
      </c>
      <c r="F162" s="22">
        <v>5</v>
      </c>
      <c r="G162" s="22">
        <v>0</v>
      </c>
      <c r="H162" s="12">
        <v>1701</v>
      </c>
      <c r="I162" s="12">
        <v>1701</v>
      </c>
      <c r="J162" s="12">
        <f>+H162*F162</f>
        <v>8505</v>
      </c>
      <c r="K162" s="18">
        <v>0</v>
      </c>
      <c r="L162" s="8">
        <f>IF(K162&gt;0,0,J162)</f>
        <v>8505</v>
      </c>
      <c r="M162" s="13">
        <f>IF(K162=0,0,L162+J162+K162)</f>
        <v>0</v>
      </c>
    </row>
    <row r="163" spans="1:13" x14ac:dyDescent="0.25">
      <c r="A163" s="17" t="s">
        <v>13</v>
      </c>
      <c r="B163" s="26">
        <v>45028</v>
      </c>
      <c r="C163" s="14">
        <v>80443</v>
      </c>
      <c r="D163" s="23" t="s">
        <v>14</v>
      </c>
      <c r="E163" s="11" t="s">
        <v>18</v>
      </c>
      <c r="F163" s="22">
        <v>4</v>
      </c>
      <c r="G163" s="22">
        <v>0</v>
      </c>
      <c r="H163" s="12">
        <v>1764</v>
      </c>
      <c r="I163" s="12">
        <v>1764</v>
      </c>
      <c r="J163" s="12">
        <f>+H163*F163</f>
        <v>7056</v>
      </c>
      <c r="K163" s="18">
        <v>0</v>
      </c>
      <c r="L163" s="8">
        <f>IF(K163&gt;0,0,J163)</f>
        <v>7056</v>
      </c>
      <c r="M163" s="13">
        <f>IF(K163=0,0,L163+J163+K163)</f>
        <v>0</v>
      </c>
    </row>
    <row r="164" spans="1:13" x14ac:dyDescent="0.25">
      <c r="A164" s="17" t="s">
        <v>13</v>
      </c>
      <c r="B164" s="26">
        <v>45029</v>
      </c>
      <c r="C164" s="14">
        <v>80444</v>
      </c>
      <c r="D164" s="10" t="s">
        <v>26</v>
      </c>
      <c r="E164" s="11" t="s">
        <v>20</v>
      </c>
      <c r="F164" s="22">
        <v>19</v>
      </c>
      <c r="G164" s="22">
        <v>0</v>
      </c>
      <c r="H164" s="12">
        <f>1925+100</f>
        <v>2025</v>
      </c>
      <c r="I164" s="12">
        <v>1925</v>
      </c>
      <c r="J164" s="12">
        <f>+H164*F164</f>
        <v>38475</v>
      </c>
      <c r="K164" s="18">
        <f>+J164*0.16</f>
        <v>6156</v>
      </c>
      <c r="L164" s="8">
        <f>IF(K164&gt;0,0,J164)</f>
        <v>0</v>
      </c>
      <c r="M164" s="13">
        <f>IF(K164=0,0,L164+J164+K164)</f>
        <v>44631</v>
      </c>
    </row>
    <row r="165" spans="1:13" x14ac:dyDescent="0.25">
      <c r="A165" s="17" t="s">
        <v>13</v>
      </c>
      <c r="B165" s="26">
        <v>45029</v>
      </c>
      <c r="C165" s="14">
        <v>80445</v>
      </c>
      <c r="D165" s="10" t="s">
        <v>14</v>
      </c>
      <c r="E165" s="11" t="s">
        <v>37</v>
      </c>
      <c r="F165" s="22">
        <v>5</v>
      </c>
      <c r="G165" s="22">
        <v>0</v>
      </c>
      <c r="H165" s="12">
        <v>1829</v>
      </c>
      <c r="I165" s="12">
        <v>1829</v>
      </c>
      <c r="J165" s="12">
        <f>+H165*F165</f>
        <v>9145</v>
      </c>
      <c r="K165" s="18">
        <v>0</v>
      </c>
      <c r="L165" s="8">
        <f>IF(K165&gt;0,0,J165)</f>
        <v>9145</v>
      </c>
      <c r="M165" s="13">
        <f>IF(K165=0,0,L165+J165+K165)</f>
        <v>0</v>
      </c>
    </row>
    <row r="166" spans="1:13" x14ac:dyDescent="0.25">
      <c r="A166" s="17" t="s">
        <v>13</v>
      </c>
      <c r="B166" s="26">
        <v>45029</v>
      </c>
      <c r="C166" s="14">
        <v>80447</v>
      </c>
      <c r="D166" s="10" t="s">
        <v>14</v>
      </c>
      <c r="E166" s="11" t="s">
        <v>18</v>
      </c>
      <c r="F166" s="11">
        <v>22</v>
      </c>
      <c r="G166" s="11">
        <v>0</v>
      </c>
      <c r="H166" s="12">
        <v>1764</v>
      </c>
      <c r="I166" s="12">
        <v>1764</v>
      </c>
      <c r="J166" s="12">
        <f>+H166*F166</f>
        <v>38808</v>
      </c>
      <c r="K166" s="18">
        <v>0</v>
      </c>
      <c r="L166" s="8">
        <f>IF(K166&gt;0,0,J166)</f>
        <v>38808</v>
      </c>
      <c r="M166" s="13">
        <f>IF(K166=0,0,L166+J166+K166)</f>
        <v>0</v>
      </c>
    </row>
    <row r="167" spans="1:13" x14ac:dyDescent="0.25">
      <c r="A167" s="17" t="s">
        <v>21</v>
      </c>
      <c r="B167" s="26">
        <v>45030</v>
      </c>
      <c r="C167" s="14">
        <v>80449</v>
      </c>
      <c r="D167" s="10" t="s">
        <v>14</v>
      </c>
      <c r="E167" s="11" t="s">
        <v>22</v>
      </c>
      <c r="F167" s="11">
        <v>7</v>
      </c>
      <c r="G167" s="11">
        <v>0</v>
      </c>
      <c r="H167" s="12">
        <v>1901.79</v>
      </c>
      <c r="I167" s="12">
        <v>1701</v>
      </c>
      <c r="J167" s="12">
        <f>+H167*F167</f>
        <v>13312.529999999999</v>
      </c>
      <c r="K167" s="18">
        <f>+J167*0.16</f>
        <v>2130.0047999999997</v>
      </c>
      <c r="L167" s="8">
        <f>IF(K167&gt;0,0,J167)</f>
        <v>0</v>
      </c>
      <c r="M167" s="13">
        <f>IF(K167=0,0,L167+J167+K167)</f>
        <v>15442.534799999998</v>
      </c>
    </row>
    <row r="168" spans="1:13" x14ac:dyDescent="0.25">
      <c r="A168" s="17" t="s">
        <v>21</v>
      </c>
      <c r="B168" s="26">
        <v>45030</v>
      </c>
      <c r="C168" s="21">
        <v>80450</v>
      </c>
      <c r="D168" s="10" t="s">
        <v>14</v>
      </c>
      <c r="E168" s="11" t="s">
        <v>16</v>
      </c>
      <c r="F168" s="11">
        <v>15</v>
      </c>
      <c r="G168" s="11">
        <v>0</v>
      </c>
      <c r="H168" s="12">
        <v>2088.2399999999998</v>
      </c>
      <c r="I168" s="12">
        <v>1925</v>
      </c>
      <c r="J168" s="12">
        <f>+H168*F168</f>
        <v>31323.599999999999</v>
      </c>
      <c r="K168" s="18">
        <f>+J168*0.16</f>
        <v>5011.7759999999998</v>
      </c>
      <c r="L168" s="8">
        <f>IF(K168&gt;0,0,J168)</f>
        <v>0</v>
      </c>
      <c r="M168" s="13">
        <f>IF(K168=0,0,L168+J168+K168)</f>
        <v>36335.375999999997</v>
      </c>
    </row>
    <row r="169" spans="1:13" x14ac:dyDescent="0.25">
      <c r="A169" s="17" t="s">
        <v>19</v>
      </c>
      <c r="B169" s="26">
        <v>45029</v>
      </c>
      <c r="C169" s="14">
        <v>80453</v>
      </c>
      <c r="D169" s="10" t="s">
        <v>14</v>
      </c>
      <c r="E169" s="11" t="s">
        <v>16</v>
      </c>
      <c r="F169" s="11">
        <v>13</v>
      </c>
      <c r="G169" s="11">
        <v>0</v>
      </c>
      <c r="H169" s="12">
        <v>1925</v>
      </c>
      <c r="I169" s="12">
        <v>1925</v>
      </c>
      <c r="J169" s="12">
        <f>+H169*F169</f>
        <v>25025</v>
      </c>
      <c r="K169" s="18">
        <v>0</v>
      </c>
      <c r="L169" s="8">
        <f>IF(K169&gt;0,0,J169)</f>
        <v>25025</v>
      </c>
      <c r="M169" s="13">
        <f>IF(K169=0,0,L169+J169+K169)</f>
        <v>0</v>
      </c>
    </row>
    <row r="170" spans="1:13" x14ac:dyDescent="0.25">
      <c r="A170" s="17" t="s">
        <v>19</v>
      </c>
      <c r="B170" s="26">
        <v>45034</v>
      </c>
      <c r="C170" s="14">
        <v>80461</v>
      </c>
      <c r="D170" s="23" t="s">
        <v>14</v>
      </c>
      <c r="E170" s="11" t="s">
        <v>18</v>
      </c>
      <c r="F170" s="11">
        <v>6.5</v>
      </c>
      <c r="G170" s="11">
        <v>0</v>
      </c>
      <c r="H170" s="12">
        <v>1764</v>
      </c>
      <c r="I170" s="12">
        <v>1764</v>
      </c>
      <c r="J170" s="12">
        <f>+H170*F170</f>
        <v>11466</v>
      </c>
      <c r="K170" s="18">
        <v>0</v>
      </c>
      <c r="L170" s="8">
        <f>IF(K170&gt;0,0,J170)</f>
        <v>11466</v>
      </c>
      <c r="M170" s="13">
        <f>IF(K170=0,0,L170+J170+K170)</f>
        <v>0</v>
      </c>
    </row>
    <row r="171" spans="1:13" x14ac:dyDescent="0.25">
      <c r="A171" s="17" t="s">
        <v>13</v>
      </c>
      <c r="B171" s="26">
        <v>45029</v>
      </c>
      <c r="C171" s="14">
        <v>80469</v>
      </c>
      <c r="D171" s="10" t="s">
        <v>14</v>
      </c>
      <c r="E171" s="11" t="s">
        <v>16</v>
      </c>
      <c r="F171" s="11">
        <v>7.5</v>
      </c>
      <c r="G171" s="11">
        <v>0</v>
      </c>
      <c r="H171" s="12">
        <v>1925</v>
      </c>
      <c r="I171" s="12">
        <v>1925</v>
      </c>
      <c r="J171" s="12">
        <f>+H171*F171</f>
        <v>14437.5</v>
      </c>
      <c r="K171" s="18">
        <v>0</v>
      </c>
      <c r="L171" s="8">
        <f>IF(K171&gt;0,0,J171)</f>
        <v>14437.5</v>
      </c>
      <c r="M171" s="13">
        <f>IF(K171=0,0,L171+J171+K171)</f>
        <v>0</v>
      </c>
    </row>
    <row r="172" spans="1:13" x14ac:dyDescent="0.25">
      <c r="A172" s="17" t="s">
        <v>19</v>
      </c>
      <c r="B172" s="26">
        <v>45029</v>
      </c>
      <c r="C172" s="14">
        <v>80502</v>
      </c>
      <c r="D172" s="10" t="s">
        <v>14</v>
      </c>
      <c r="E172" s="11" t="s">
        <v>18</v>
      </c>
      <c r="F172" s="22">
        <v>5</v>
      </c>
      <c r="G172" s="22">
        <v>0</v>
      </c>
      <c r="H172" s="12">
        <v>1764</v>
      </c>
      <c r="I172" s="12">
        <v>1764</v>
      </c>
      <c r="J172" s="12">
        <f>+H172*F172</f>
        <v>8820</v>
      </c>
      <c r="K172" s="18">
        <f>+J172*0.16</f>
        <v>1411.2</v>
      </c>
      <c r="L172" s="8">
        <f>IF(K172&gt;0,0,J172)</f>
        <v>0</v>
      </c>
      <c r="M172" s="13">
        <f>IF(K172=0,0,L172+J172+K172)</f>
        <v>10231.200000000001</v>
      </c>
    </row>
    <row r="173" spans="1:13" x14ac:dyDescent="0.25">
      <c r="A173" s="17" t="s">
        <v>21</v>
      </c>
      <c r="B173" s="26">
        <v>45030</v>
      </c>
      <c r="C173" s="14">
        <v>80503</v>
      </c>
      <c r="D173" s="23" t="s">
        <v>14</v>
      </c>
      <c r="E173" s="11" t="s">
        <v>17</v>
      </c>
      <c r="F173" s="11">
        <v>15.5</v>
      </c>
      <c r="G173" s="11">
        <v>15.5</v>
      </c>
      <c r="H173" s="12">
        <v>2049</v>
      </c>
      <c r="I173" s="12">
        <v>1764</v>
      </c>
      <c r="J173" s="12">
        <f>+H173*F173</f>
        <v>31759.5</v>
      </c>
      <c r="K173" s="18">
        <v>0</v>
      </c>
      <c r="L173" s="8">
        <f>IF(K173&gt;0,0,J173)</f>
        <v>31759.5</v>
      </c>
      <c r="M173" s="13">
        <f>IF(K173=0,0,L173+J173+K173)</f>
        <v>0</v>
      </c>
    </row>
    <row r="174" spans="1:13" x14ac:dyDescent="0.25">
      <c r="A174" s="17" t="s">
        <v>19</v>
      </c>
      <c r="B174" s="26">
        <v>45030</v>
      </c>
      <c r="C174" s="14">
        <v>80504</v>
      </c>
      <c r="D174" s="23" t="s">
        <v>14</v>
      </c>
      <c r="E174" s="11" t="s">
        <v>18</v>
      </c>
      <c r="F174" s="11">
        <v>28</v>
      </c>
      <c r="G174" s="11">
        <v>0</v>
      </c>
      <c r="H174" s="12">
        <v>1764</v>
      </c>
      <c r="I174" s="12">
        <v>1764</v>
      </c>
      <c r="J174" s="12">
        <f>+H174*F174</f>
        <v>49392</v>
      </c>
      <c r="K174" s="18">
        <v>0</v>
      </c>
      <c r="L174" s="8">
        <f>IF(K174&gt;0,0,J174)</f>
        <v>49392</v>
      </c>
      <c r="M174" s="13">
        <f>IF(K174=0,0,L174+J174+K174)</f>
        <v>0</v>
      </c>
    </row>
    <row r="175" spans="1:13" x14ac:dyDescent="0.25">
      <c r="A175" s="17" t="s">
        <v>21</v>
      </c>
      <c r="B175" s="26">
        <v>45030</v>
      </c>
      <c r="C175" s="14">
        <v>80504</v>
      </c>
      <c r="D175" s="10" t="s">
        <v>14</v>
      </c>
      <c r="E175" s="11" t="s">
        <v>18</v>
      </c>
      <c r="F175" s="11">
        <v>35</v>
      </c>
      <c r="G175" s="11">
        <v>0</v>
      </c>
      <c r="H175" s="12">
        <v>1764</v>
      </c>
      <c r="I175" s="12">
        <v>1764</v>
      </c>
      <c r="J175" s="12">
        <f>+H175*F175</f>
        <v>61740</v>
      </c>
      <c r="K175" s="18">
        <v>0</v>
      </c>
      <c r="L175" s="8">
        <f>IF(K175&gt;0,0,J175)</f>
        <v>61740</v>
      </c>
      <c r="M175" s="13">
        <f>IF(K175=0,0,L175+J175+K175)</f>
        <v>0</v>
      </c>
    </row>
    <row r="176" spans="1:13" x14ac:dyDescent="0.25">
      <c r="A176" s="17" t="s">
        <v>21</v>
      </c>
      <c r="B176" s="26">
        <v>45030</v>
      </c>
      <c r="C176" s="21">
        <v>80505</v>
      </c>
      <c r="D176" s="10" t="s">
        <v>14</v>
      </c>
      <c r="E176" s="11" t="s">
        <v>30</v>
      </c>
      <c r="F176" s="11">
        <v>5</v>
      </c>
      <c r="G176" s="11">
        <v>0</v>
      </c>
      <c r="H176" s="12">
        <v>1764</v>
      </c>
      <c r="I176" s="12">
        <v>1764</v>
      </c>
      <c r="J176" s="12">
        <f>+H176*F176</f>
        <v>8820</v>
      </c>
      <c r="K176" s="18">
        <f>+J176*0.16</f>
        <v>1411.2</v>
      </c>
      <c r="L176" s="8">
        <f>IF(K176&gt;0,0,J176)</f>
        <v>0</v>
      </c>
      <c r="M176" s="13">
        <f>IF(K176=0,0,L176+J176+K176)</f>
        <v>10231.200000000001</v>
      </c>
    </row>
    <row r="177" spans="1:13" x14ac:dyDescent="0.25">
      <c r="A177" s="17" t="s">
        <v>21</v>
      </c>
      <c r="B177" s="26">
        <v>45030</v>
      </c>
      <c r="C177" s="14">
        <v>80506</v>
      </c>
      <c r="D177" s="10" t="s">
        <v>14</v>
      </c>
      <c r="E177" s="11" t="s">
        <v>30</v>
      </c>
      <c r="F177" s="11">
        <v>6</v>
      </c>
      <c r="G177" s="11">
        <v>0</v>
      </c>
      <c r="H177" s="12">
        <v>1764</v>
      </c>
      <c r="I177" s="12">
        <v>1764</v>
      </c>
      <c r="J177" s="12">
        <f>+H177*F177</f>
        <v>10584</v>
      </c>
      <c r="K177" s="18">
        <f>+J177*0.16</f>
        <v>1693.44</v>
      </c>
      <c r="L177" s="8">
        <f>IF(K177&gt;0,0,J177)</f>
        <v>0</v>
      </c>
      <c r="M177" s="13">
        <f>IF(K177=0,0,L177+J177+K177)</f>
        <v>12277.44</v>
      </c>
    </row>
    <row r="178" spans="1:13" x14ac:dyDescent="0.25">
      <c r="A178" s="17" t="s">
        <v>21</v>
      </c>
      <c r="B178" s="26">
        <v>45030</v>
      </c>
      <c r="C178" s="14">
        <v>80507</v>
      </c>
      <c r="D178" s="10" t="s">
        <v>14</v>
      </c>
      <c r="E178" s="11" t="s">
        <v>30</v>
      </c>
      <c r="F178" s="11">
        <v>6</v>
      </c>
      <c r="G178" s="11">
        <v>0</v>
      </c>
      <c r="H178" s="12">
        <v>1764</v>
      </c>
      <c r="I178" s="12">
        <v>1764</v>
      </c>
      <c r="J178" s="12">
        <f>+H178*F178</f>
        <v>10584</v>
      </c>
      <c r="K178" s="18">
        <f>+J178*0.16</f>
        <v>1693.44</v>
      </c>
      <c r="L178" s="8">
        <f>IF(K178&gt;0,0,J178)</f>
        <v>0</v>
      </c>
      <c r="M178" s="13">
        <f>IF(K178=0,0,L178+J178+K178)</f>
        <v>12277.44</v>
      </c>
    </row>
    <row r="179" spans="1:13" x14ac:dyDescent="0.25">
      <c r="A179" s="17" t="s">
        <v>13</v>
      </c>
      <c r="B179" s="26">
        <v>45030</v>
      </c>
      <c r="C179" s="14">
        <v>80508</v>
      </c>
      <c r="D179" s="10" t="s">
        <v>14</v>
      </c>
      <c r="E179" s="11" t="s">
        <v>18</v>
      </c>
      <c r="F179" s="11">
        <v>30</v>
      </c>
      <c r="G179" s="11">
        <v>0</v>
      </c>
      <c r="H179" s="12">
        <v>1864</v>
      </c>
      <c r="I179" s="12">
        <v>1764</v>
      </c>
      <c r="J179" s="12">
        <f>+H179*F179</f>
        <v>55920</v>
      </c>
      <c r="K179" s="18">
        <v>0</v>
      </c>
      <c r="L179" s="8">
        <f>IF(K179&gt;0,0,J179)</f>
        <v>55920</v>
      </c>
      <c r="M179" s="13">
        <f>IF(K179=0,0,L179+J179+K179)</f>
        <v>0</v>
      </c>
    </row>
    <row r="180" spans="1:13" x14ac:dyDescent="0.25">
      <c r="A180" s="17" t="s">
        <v>19</v>
      </c>
      <c r="B180" s="26">
        <v>45030</v>
      </c>
      <c r="C180" s="14">
        <v>80509</v>
      </c>
      <c r="D180" s="23" t="s">
        <v>14</v>
      </c>
      <c r="E180" s="11" t="s">
        <v>18</v>
      </c>
      <c r="F180" s="11">
        <v>6</v>
      </c>
      <c r="G180" s="11">
        <v>0</v>
      </c>
      <c r="H180" s="12">
        <v>1764</v>
      </c>
      <c r="I180" s="12">
        <v>1764</v>
      </c>
      <c r="J180" s="12">
        <f>+H180*F180</f>
        <v>10584</v>
      </c>
      <c r="K180" s="18">
        <v>0</v>
      </c>
      <c r="L180" s="8">
        <f>IF(K180&gt;0,0,J180)</f>
        <v>10584</v>
      </c>
      <c r="M180" s="13">
        <f>IF(K180=0,0,L180+J180+K180)</f>
        <v>0</v>
      </c>
    </row>
    <row r="181" spans="1:13" x14ac:dyDescent="0.25">
      <c r="A181" s="17" t="s">
        <v>21</v>
      </c>
      <c r="B181" s="26">
        <v>45030</v>
      </c>
      <c r="C181" s="14">
        <v>80510</v>
      </c>
      <c r="D181" s="23" t="s">
        <v>14</v>
      </c>
      <c r="E181" s="11" t="s">
        <v>16</v>
      </c>
      <c r="F181" s="11">
        <v>10</v>
      </c>
      <c r="G181" s="33">
        <v>10</v>
      </c>
      <c r="H181" s="12">
        <v>2388.2399999999998</v>
      </c>
      <c r="I181" s="12">
        <v>1925</v>
      </c>
      <c r="J181" s="12">
        <f>+H181*F181</f>
        <v>23882.399999999998</v>
      </c>
      <c r="K181" s="18">
        <f>+J181*0.16</f>
        <v>3821.1839999999997</v>
      </c>
      <c r="L181" s="8">
        <f>IF(K181&gt;0,0,J181)</f>
        <v>0</v>
      </c>
      <c r="M181" s="13">
        <f>IF(K181=0,0,L181+J181+K181)</f>
        <v>27703.583999999999</v>
      </c>
    </row>
    <row r="182" spans="1:13" x14ac:dyDescent="0.25">
      <c r="A182" s="17" t="s">
        <v>13</v>
      </c>
      <c r="B182" s="26">
        <v>45030</v>
      </c>
      <c r="C182" s="14">
        <v>80511</v>
      </c>
      <c r="D182" s="10" t="s">
        <v>14</v>
      </c>
      <c r="E182" s="11" t="s">
        <v>16</v>
      </c>
      <c r="F182" s="11">
        <v>5</v>
      </c>
      <c r="G182" s="11">
        <v>0</v>
      </c>
      <c r="H182" s="12">
        <v>1895</v>
      </c>
      <c r="I182" s="12">
        <v>1895</v>
      </c>
      <c r="J182" s="12">
        <f>+H182*F182</f>
        <v>9475</v>
      </c>
      <c r="K182" s="18">
        <f>+J182*0.16</f>
        <v>1516</v>
      </c>
      <c r="L182" s="8">
        <f>IF(K182&gt;0,0,J182)</f>
        <v>0</v>
      </c>
      <c r="M182" s="13">
        <f>IF(K182=0,0,L182+J182+K182)</f>
        <v>10991</v>
      </c>
    </row>
    <row r="183" spans="1:13" x14ac:dyDescent="0.25">
      <c r="A183" s="17" t="s">
        <v>13</v>
      </c>
      <c r="B183" s="26">
        <v>45033</v>
      </c>
      <c r="C183" s="14">
        <v>80512</v>
      </c>
      <c r="D183" s="10" t="s">
        <v>25</v>
      </c>
      <c r="E183" s="11" t="s">
        <v>17</v>
      </c>
      <c r="F183" s="11">
        <v>8</v>
      </c>
      <c r="G183" s="11">
        <v>8</v>
      </c>
      <c r="H183" s="12">
        <f>1727+263</f>
        <v>1990</v>
      </c>
      <c r="I183" s="12">
        <v>1727</v>
      </c>
      <c r="J183" s="12">
        <f>+H183*F183</f>
        <v>15920</v>
      </c>
      <c r="K183" s="18">
        <f>+J183*0.16</f>
        <v>2547.2000000000003</v>
      </c>
      <c r="L183" s="8">
        <f>IF(K183&gt;0,0,J183)</f>
        <v>0</v>
      </c>
      <c r="M183" s="13">
        <f>IF(K183=0,0,L183+J183+K183)</f>
        <v>18467.2</v>
      </c>
    </row>
    <row r="184" spans="1:13" x14ac:dyDescent="0.25">
      <c r="A184" s="17" t="s">
        <v>13</v>
      </c>
      <c r="B184" s="26">
        <v>45036</v>
      </c>
      <c r="C184" s="14">
        <v>80513</v>
      </c>
      <c r="D184" s="23" t="s">
        <v>25</v>
      </c>
      <c r="E184" s="11" t="s">
        <v>35</v>
      </c>
      <c r="F184" s="11">
        <v>4</v>
      </c>
      <c r="G184" s="11">
        <v>0</v>
      </c>
      <c r="H184" s="12">
        <v>1517</v>
      </c>
      <c r="I184" s="12">
        <v>1517</v>
      </c>
      <c r="J184" s="12">
        <f>+H184*F184</f>
        <v>6068</v>
      </c>
      <c r="K184" s="18">
        <f>+J184*0.16</f>
        <v>970.88</v>
      </c>
      <c r="L184" s="8">
        <f>IF(K184&gt;0,0,J184)</f>
        <v>0</v>
      </c>
      <c r="M184" s="13">
        <f>IF(K184=0,0,L184+J184+K184)</f>
        <v>7038.88</v>
      </c>
    </row>
    <row r="185" spans="1:13" x14ac:dyDescent="0.25">
      <c r="A185" s="17" t="s">
        <v>13</v>
      </c>
      <c r="B185" s="26">
        <v>45036</v>
      </c>
      <c r="C185" s="14">
        <v>80514</v>
      </c>
      <c r="D185" s="23" t="s">
        <v>25</v>
      </c>
      <c r="E185" s="11" t="s">
        <v>18</v>
      </c>
      <c r="F185" s="11">
        <v>4</v>
      </c>
      <c r="G185" s="11">
        <v>0</v>
      </c>
      <c r="H185" s="12">
        <v>1727</v>
      </c>
      <c r="I185" s="12">
        <v>1727</v>
      </c>
      <c r="J185" s="12">
        <f>+H185*F185</f>
        <v>6908</v>
      </c>
      <c r="K185" s="18">
        <f>+J185*0.16</f>
        <v>1105.28</v>
      </c>
      <c r="L185" s="8">
        <f>IF(K185&gt;0,0,J185)</f>
        <v>0</v>
      </c>
      <c r="M185" s="13">
        <f>IF(K185=0,0,L185+J185+K185)</f>
        <v>8013.28</v>
      </c>
    </row>
    <row r="186" spans="1:13" x14ac:dyDescent="0.25">
      <c r="A186" s="17" t="s">
        <v>21</v>
      </c>
      <c r="B186" s="26">
        <v>45030</v>
      </c>
      <c r="C186" s="14">
        <v>80515</v>
      </c>
      <c r="D186" s="10" t="s">
        <v>25</v>
      </c>
      <c r="E186" s="11" t="s">
        <v>18</v>
      </c>
      <c r="F186" s="11">
        <v>7</v>
      </c>
      <c r="G186" s="11">
        <v>0</v>
      </c>
      <c r="H186" s="12">
        <v>1727</v>
      </c>
      <c r="I186" s="12">
        <v>1727</v>
      </c>
      <c r="J186" s="12">
        <f>+H186*F186</f>
        <v>12089</v>
      </c>
      <c r="K186" s="18">
        <f>+J186*0.16</f>
        <v>1934.24</v>
      </c>
      <c r="L186" s="8">
        <f>IF(K186&gt;0,0,J186)</f>
        <v>0</v>
      </c>
      <c r="M186" s="13">
        <f>IF(K186=0,0,L186+J186+K186)</f>
        <v>14023.24</v>
      </c>
    </row>
    <row r="187" spans="1:13" x14ac:dyDescent="0.25">
      <c r="A187" s="17" t="s">
        <v>21</v>
      </c>
      <c r="B187" s="26">
        <v>45030</v>
      </c>
      <c r="C187" s="14">
        <v>80516</v>
      </c>
      <c r="D187" s="10" t="s">
        <v>25</v>
      </c>
      <c r="E187" s="11" t="s">
        <v>18</v>
      </c>
      <c r="F187" s="11">
        <v>12</v>
      </c>
      <c r="G187" s="32">
        <v>0</v>
      </c>
      <c r="H187" s="12">
        <v>1727</v>
      </c>
      <c r="I187" s="12">
        <v>1727</v>
      </c>
      <c r="J187" s="12">
        <f>+H187*F187</f>
        <v>20724</v>
      </c>
      <c r="K187" s="18">
        <f>+J187*0.16</f>
        <v>3315.84</v>
      </c>
      <c r="L187" s="8">
        <f>IF(K187&gt;0,0,J187)</f>
        <v>0</v>
      </c>
      <c r="M187" s="13">
        <f>IF(K187=0,0,L187+J187+K187)</f>
        <v>24039.84</v>
      </c>
    </row>
    <row r="188" spans="1:13" x14ac:dyDescent="0.25">
      <c r="A188" s="17" t="s">
        <v>21</v>
      </c>
      <c r="B188" s="26">
        <v>45030</v>
      </c>
      <c r="C188" s="14">
        <v>80517</v>
      </c>
      <c r="D188" s="10" t="s">
        <v>25</v>
      </c>
      <c r="E188" s="11" t="s">
        <v>18</v>
      </c>
      <c r="F188" s="11">
        <v>6</v>
      </c>
      <c r="G188" s="11">
        <v>0</v>
      </c>
      <c r="H188" s="12">
        <v>1727</v>
      </c>
      <c r="I188" s="12">
        <v>1727</v>
      </c>
      <c r="J188" s="12">
        <f>+H188*F188</f>
        <v>10362</v>
      </c>
      <c r="K188" s="18">
        <f>+J188*0.16</f>
        <v>1657.92</v>
      </c>
      <c r="L188" s="8">
        <f>IF(K188&gt;0,0,J188)</f>
        <v>0</v>
      </c>
      <c r="M188" s="13">
        <f>IF(K188=0,0,L188+J188+K188)</f>
        <v>12019.92</v>
      </c>
    </row>
    <row r="189" spans="1:13" x14ac:dyDescent="0.25">
      <c r="A189" s="17" t="s">
        <v>21</v>
      </c>
      <c r="B189" s="26">
        <v>45030</v>
      </c>
      <c r="C189" s="14">
        <v>80518</v>
      </c>
      <c r="D189" s="10" t="s">
        <v>25</v>
      </c>
      <c r="E189" s="11" t="s">
        <v>18</v>
      </c>
      <c r="F189" s="11">
        <v>4</v>
      </c>
      <c r="G189" s="11">
        <v>0</v>
      </c>
      <c r="H189" s="12">
        <v>1727</v>
      </c>
      <c r="I189" s="12">
        <v>1727</v>
      </c>
      <c r="J189" s="12">
        <f>+H189*F189</f>
        <v>6908</v>
      </c>
      <c r="K189" s="18">
        <f>+J189*0.16</f>
        <v>1105.28</v>
      </c>
      <c r="L189" s="8">
        <f>IF(K189&gt;0,0,J189)</f>
        <v>0</v>
      </c>
      <c r="M189" s="13">
        <f>IF(K189=0,0,L189+J189+K189)</f>
        <v>8013.28</v>
      </c>
    </row>
    <row r="190" spans="1:13" x14ac:dyDescent="0.25">
      <c r="A190" s="17" t="s">
        <v>21</v>
      </c>
      <c r="B190" s="26">
        <v>45030</v>
      </c>
      <c r="C190" s="14">
        <v>80519</v>
      </c>
      <c r="D190" s="10" t="s">
        <v>25</v>
      </c>
      <c r="E190" s="11" t="s">
        <v>18</v>
      </c>
      <c r="F190" s="11">
        <v>5</v>
      </c>
      <c r="G190" s="11">
        <v>0</v>
      </c>
      <c r="H190" s="12">
        <v>1727</v>
      </c>
      <c r="I190" s="12">
        <v>1727</v>
      </c>
      <c r="J190" s="12">
        <f>+H190*F190</f>
        <v>8635</v>
      </c>
      <c r="K190" s="18">
        <f>+J190*0.16</f>
        <v>1381.6000000000001</v>
      </c>
      <c r="L190" s="8">
        <f>IF(K190&gt;0,0,J190)</f>
        <v>0</v>
      </c>
      <c r="M190" s="13">
        <f>IF(K190=0,0,L190+J190+K190)</f>
        <v>10016.6</v>
      </c>
    </row>
    <row r="191" spans="1:13" x14ac:dyDescent="0.25">
      <c r="A191" s="17" t="s">
        <v>21</v>
      </c>
      <c r="B191" s="26">
        <v>45033</v>
      </c>
      <c r="C191" s="14">
        <v>80520</v>
      </c>
      <c r="D191" s="10" t="s">
        <v>25</v>
      </c>
      <c r="E191" s="11" t="s">
        <v>17</v>
      </c>
      <c r="F191" s="11">
        <v>12</v>
      </c>
      <c r="G191" s="11">
        <v>12</v>
      </c>
      <c r="H191" s="12">
        <v>1990</v>
      </c>
      <c r="I191" s="12">
        <v>1727</v>
      </c>
      <c r="J191" s="12">
        <f>+H191*F191</f>
        <v>23880</v>
      </c>
      <c r="K191" s="18">
        <f>+J191*0.16</f>
        <v>3820.8</v>
      </c>
      <c r="L191" s="8">
        <f>IF(K191&gt;0,0,J191)</f>
        <v>0</v>
      </c>
      <c r="M191" s="13">
        <f>IF(K191=0,0,L191+J191+K191)</f>
        <v>27700.799999999999</v>
      </c>
    </row>
    <row r="192" spans="1:13" x14ac:dyDescent="0.25">
      <c r="A192" s="25" t="s">
        <v>21</v>
      </c>
      <c r="B192" s="26">
        <v>45030</v>
      </c>
      <c r="C192" s="21">
        <v>80521</v>
      </c>
      <c r="D192" s="10" t="s">
        <v>25</v>
      </c>
      <c r="E192" s="11" t="s">
        <v>35</v>
      </c>
      <c r="F192" s="11">
        <v>5</v>
      </c>
      <c r="G192" s="11">
        <v>0</v>
      </c>
      <c r="H192" s="12">
        <v>1517</v>
      </c>
      <c r="I192" s="12">
        <v>1517</v>
      </c>
      <c r="J192" s="12">
        <f>+H192*F192</f>
        <v>7585</v>
      </c>
      <c r="K192" s="18">
        <f>+J192*0.16</f>
        <v>1213.6000000000001</v>
      </c>
      <c r="L192" s="8">
        <f>IF(K192&gt;0,0,J192)</f>
        <v>0</v>
      </c>
      <c r="M192" s="13">
        <f>IF(K192=0,0,L192+J192+K192)</f>
        <v>8798.6</v>
      </c>
    </row>
    <row r="193" spans="1:13" x14ac:dyDescent="0.25">
      <c r="A193" s="25" t="s">
        <v>21</v>
      </c>
      <c r="B193" s="26">
        <v>45033</v>
      </c>
      <c r="C193" s="14">
        <v>80522</v>
      </c>
      <c r="D193" s="10" t="s">
        <v>25</v>
      </c>
      <c r="E193" s="11" t="s">
        <v>35</v>
      </c>
      <c r="F193" s="11">
        <v>4</v>
      </c>
      <c r="G193" s="11">
        <v>0</v>
      </c>
      <c r="H193" s="12">
        <v>1517</v>
      </c>
      <c r="I193" s="12">
        <v>1517</v>
      </c>
      <c r="J193" s="12">
        <f>+H193*F193</f>
        <v>6068</v>
      </c>
      <c r="K193" s="18">
        <f>+J193*0.16</f>
        <v>970.88</v>
      </c>
      <c r="L193" s="8">
        <f>IF(K193&gt;0,0,J193)</f>
        <v>0</v>
      </c>
      <c r="M193" s="13">
        <f>IF(K193=0,0,L193+J193+K193)</f>
        <v>7038.88</v>
      </c>
    </row>
    <row r="194" spans="1:13" x14ac:dyDescent="0.25">
      <c r="A194" s="17" t="s">
        <v>19</v>
      </c>
      <c r="B194" s="26">
        <v>45030</v>
      </c>
      <c r="C194" s="14">
        <v>80523</v>
      </c>
      <c r="D194" s="10" t="s">
        <v>14</v>
      </c>
      <c r="E194" s="11" t="s">
        <v>17</v>
      </c>
      <c r="F194" s="11">
        <v>28</v>
      </c>
      <c r="G194" s="11">
        <v>0</v>
      </c>
      <c r="H194" s="12">
        <v>1764</v>
      </c>
      <c r="I194" s="12">
        <v>1764</v>
      </c>
      <c r="J194" s="12">
        <f>+H194*F194</f>
        <v>49392</v>
      </c>
      <c r="K194" s="18">
        <v>0</v>
      </c>
      <c r="L194" s="8">
        <f>IF(K194&gt;0,0,J194)</f>
        <v>49392</v>
      </c>
      <c r="M194" s="13">
        <f>IF(K194=0,0,L194+J194+K194)</f>
        <v>0</v>
      </c>
    </row>
    <row r="195" spans="1:13" x14ac:dyDescent="0.25">
      <c r="A195" s="17" t="s">
        <v>21</v>
      </c>
      <c r="B195" s="26">
        <v>45031</v>
      </c>
      <c r="C195" s="14">
        <v>80524</v>
      </c>
      <c r="D195" s="10" t="s">
        <v>14</v>
      </c>
      <c r="E195" s="11" t="s">
        <v>16</v>
      </c>
      <c r="F195" s="11">
        <v>35</v>
      </c>
      <c r="G195" s="11">
        <v>0</v>
      </c>
      <c r="H195" s="12">
        <v>2117</v>
      </c>
      <c r="I195" s="12">
        <v>1925</v>
      </c>
      <c r="J195" s="12">
        <f>+H195*F195</f>
        <v>74095</v>
      </c>
      <c r="K195" s="18">
        <f>+J195*0.16</f>
        <v>11855.2</v>
      </c>
      <c r="L195" s="8">
        <f>IF(K195&gt;0,0,J195)</f>
        <v>0</v>
      </c>
      <c r="M195" s="13">
        <f>IF(K195=0,0,L195+J195+K195)</f>
        <v>85950.2</v>
      </c>
    </row>
    <row r="196" spans="1:13" x14ac:dyDescent="0.25">
      <c r="A196" s="17" t="s">
        <v>21</v>
      </c>
      <c r="B196" s="26">
        <v>45033</v>
      </c>
      <c r="C196" s="14">
        <v>80525</v>
      </c>
      <c r="D196" s="10" t="s">
        <v>14</v>
      </c>
      <c r="E196" s="11" t="s">
        <v>16</v>
      </c>
      <c r="F196" s="11">
        <v>14</v>
      </c>
      <c r="G196" s="11">
        <v>0</v>
      </c>
      <c r="H196" s="12">
        <v>2117</v>
      </c>
      <c r="I196" s="12">
        <v>1925</v>
      </c>
      <c r="J196" s="12">
        <f>+H196*F196</f>
        <v>29638</v>
      </c>
      <c r="K196" s="18">
        <f>+J196*0.16</f>
        <v>4742.08</v>
      </c>
      <c r="L196" s="8">
        <f>IF(K196&gt;0,0,J196)</f>
        <v>0</v>
      </c>
      <c r="M196" s="13">
        <f>IF(K196=0,0,L196+J196+K196)</f>
        <v>34380.080000000002</v>
      </c>
    </row>
    <row r="197" spans="1:13" x14ac:dyDescent="0.25">
      <c r="A197" s="17" t="s">
        <v>21</v>
      </c>
      <c r="B197" s="26">
        <v>45033</v>
      </c>
      <c r="C197" s="14">
        <v>80526</v>
      </c>
      <c r="D197" s="10" t="s">
        <v>14</v>
      </c>
      <c r="E197" s="11" t="s">
        <v>16</v>
      </c>
      <c r="F197" s="11">
        <v>7</v>
      </c>
      <c r="G197" s="11">
        <v>0</v>
      </c>
      <c r="H197" s="12">
        <v>2117</v>
      </c>
      <c r="I197" s="12">
        <v>1925</v>
      </c>
      <c r="J197" s="12">
        <f>+H197*F197</f>
        <v>14819</v>
      </c>
      <c r="K197" s="18">
        <f>+J197*0.16</f>
        <v>2371.04</v>
      </c>
      <c r="L197" s="8">
        <f>IF(K197&gt;0,0,J197)</f>
        <v>0</v>
      </c>
      <c r="M197" s="13">
        <f>IF(K197=0,0,L197+J197+K197)</f>
        <v>17190.04</v>
      </c>
    </row>
    <row r="198" spans="1:13" x14ac:dyDescent="0.25">
      <c r="A198" s="17" t="s">
        <v>19</v>
      </c>
      <c r="B198" s="26">
        <v>45034</v>
      </c>
      <c r="C198" s="14">
        <v>80527</v>
      </c>
      <c r="D198" s="10" t="s">
        <v>14</v>
      </c>
      <c r="E198" s="11" t="s">
        <v>27</v>
      </c>
      <c r="F198" s="11">
        <v>14</v>
      </c>
      <c r="G198" s="11">
        <v>14</v>
      </c>
      <c r="H198" s="12">
        <v>2417</v>
      </c>
      <c r="I198" s="12">
        <v>1925</v>
      </c>
      <c r="J198" s="12">
        <f>+H198*F198</f>
        <v>33838</v>
      </c>
      <c r="K198" s="18">
        <f>+J198*0.16</f>
        <v>5414.08</v>
      </c>
      <c r="L198" s="8">
        <f>IF(K198&gt;0,0,J198)</f>
        <v>0</v>
      </c>
      <c r="M198" s="13">
        <f>IF(K198=0,0,L198+J198+K198)</f>
        <v>39252.080000000002</v>
      </c>
    </row>
    <row r="199" spans="1:13" x14ac:dyDescent="0.25">
      <c r="A199" s="17" t="s">
        <v>13</v>
      </c>
      <c r="B199" s="26">
        <v>45029</v>
      </c>
      <c r="C199" s="14">
        <v>80528</v>
      </c>
      <c r="D199" s="10" t="s">
        <v>14</v>
      </c>
      <c r="E199" s="11" t="s">
        <v>18</v>
      </c>
      <c r="F199" s="11">
        <v>5</v>
      </c>
      <c r="G199" s="11">
        <v>0</v>
      </c>
      <c r="H199" s="12">
        <v>1764</v>
      </c>
      <c r="I199" s="12">
        <v>1764</v>
      </c>
      <c r="J199" s="12">
        <f>+H199*F199</f>
        <v>8820</v>
      </c>
      <c r="K199" s="18">
        <v>0</v>
      </c>
      <c r="L199" s="8">
        <f>IF(K199&gt;0,0,J199)</f>
        <v>8820</v>
      </c>
      <c r="M199" s="13">
        <f>IF(K199=0,0,L199+J199+K199)</f>
        <v>0</v>
      </c>
    </row>
    <row r="200" spans="1:13" x14ac:dyDescent="0.25">
      <c r="A200" s="17" t="s">
        <v>19</v>
      </c>
      <c r="B200" s="26">
        <v>45036</v>
      </c>
      <c r="C200" s="14">
        <v>80529</v>
      </c>
      <c r="D200" s="10" t="s">
        <v>14</v>
      </c>
      <c r="E200" s="11" t="s">
        <v>16</v>
      </c>
      <c r="F200" s="11">
        <v>14</v>
      </c>
      <c r="G200" s="11">
        <v>14</v>
      </c>
      <c r="H200" s="12">
        <v>2417</v>
      </c>
      <c r="I200" s="12">
        <v>1925</v>
      </c>
      <c r="J200" s="12">
        <f>+H200*F200</f>
        <v>33838</v>
      </c>
      <c r="K200" s="18">
        <f>+J200*0.16</f>
        <v>5414.08</v>
      </c>
      <c r="L200" s="8">
        <f>IF(K200&gt;0,0,J200)</f>
        <v>0</v>
      </c>
      <c r="M200" s="13">
        <f>IF(K200=0,0,L200+J200+K200)</f>
        <v>39252.080000000002</v>
      </c>
    </row>
    <row r="201" spans="1:13" x14ac:dyDescent="0.25">
      <c r="A201" s="25" t="s">
        <v>21</v>
      </c>
      <c r="B201" s="26">
        <v>45035</v>
      </c>
      <c r="C201" s="16">
        <v>80530</v>
      </c>
      <c r="D201" s="10" t="s">
        <v>14</v>
      </c>
      <c r="E201" s="11" t="s">
        <v>16</v>
      </c>
      <c r="F201" s="11">
        <v>35</v>
      </c>
      <c r="G201" s="11">
        <v>0</v>
      </c>
      <c r="H201" s="12">
        <v>2117</v>
      </c>
      <c r="I201" s="12">
        <v>1925</v>
      </c>
      <c r="J201" s="12">
        <f>+H201*F201</f>
        <v>74095</v>
      </c>
      <c r="K201" s="18">
        <f>+J201*0.16</f>
        <v>11855.2</v>
      </c>
      <c r="L201" s="8">
        <f>IF(K201&gt;0,0,J201)</f>
        <v>0</v>
      </c>
      <c r="M201" s="13">
        <f>IF(K201=0,0,L201+J201+K201)</f>
        <v>85950.2</v>
      </c>
    </row>
    <row r="202" spans="1:13" x14ac:dyDescent="0.25">
      <c r="A202" s="25" t="s">
        <v>13</v>
      </c>
      <c r="B202" s="26">
        <v>45029</v>
      </c>
      <c r="C202" s="14">
        <v>80531</v>
      </c>
      <c r="D202" s="10" t="s">
        <v>14</v>
      </c>
      <c r="E202" s="11" t="s">
        <v>18</v>
      </c>
      <c r="F202" s="11">
        <v>28</v>
      </c>
      <c r="G202" s="11">
        <v>0</v>
      </c>
      <c r="H202" s="12">
        <v>1864</v>
      </c>
      <c r="I202" s="12">
        <v>1764</v>
      </c>
      <c r="J202" s="12">
        <f>+H202*F202</f>
        <v>52192</v>
      </c>
      <c r="K202" s="18">
        <v>0</v>
      </c>
      <c r="L202" s="8">
        <f>IF(K202&gt;0,0,J202)</f>
        <v>52192</v>
      </c>
      <c r="M202" s="13">
        <f>IF(K202=0,0,L202+J202+K202)</f>
        <v>0</v>
      </c>
    </row>
    <row r="203" spans="1:13" x14ac:dyDescent="0.25">
      <c r="A203" s="25" t="s">
        <v>13</v>
      </c>
      <c r="B203" s="26">
        <v>45029</v>
      </c>
      <c r="C203" s="14">
        <v>80532</v>
      </c>
      <c r="D203" s="10" t="s">
        <v>14</v>
      </c>
      <c r="E203" s="11" t="s">
        <v>22</v>
      </c>
      <c r="F203" s="11">
        <v>12</v>
      </c>
      <c r="G203" s="11">
        <v>0</v>
      </c>
      <c r="H203" s="12">
        <v>1990</v>
      </c>
      <c r="I203" s="12">
        <v>1701</v>
      </c>
      <c r="J203" s="12">
        <f>+H203*F203</f>
        <v>23880</v>
      </c>
      <c r="K203" s="18">
        <f>+J203*0.16</f>
        <v>3820.8</v>
      </c>
      <c r="L203" s="8">
        <f>IF(K203&gt;0,0,J203)</f>
        <v>0</v>
      </c>
      <c r="M203" s="13">
        <f>IF(K203=0,0,L203+J203+K203)</f>
        <v>27700.799999999999</v>
      </c>
    </row>
    <row r="204" spans="1:13" x14ac:dyDescent="0.25">
      <c r="A204" s="25" t="s">
        <v>13</v>
      </c>
      <c r="B204" s="26">
        <v>45029</v>
      </c>
      <c r="C204" s="14">
        <v>80532</v>
      </c>
      <c r="D204" s="10" t="s">
        <v>14</v>
      </c>
      <c r="E204" s="11" t="s">
        <v>16</v>
      </c>
      <c r="F204" s="11">
        <v>6</v>
      </c>
      <c r="G204" s="11">
        <v>0</v>
      </c>
      <c r="H204" s="12">
        <v>2350</v>
      </c>
      <c r="I204" s="12">
        <v>1925</v>
      </c>
      <c r="J204" s="12">
        <f>+H204*F204</f>
        <v>14100</v>
      </c>
      <c r="K204" s="18">
        <f>+J204*0.16</f>
        <v>2256</v>
      </c>
      <c r="L204" s="8">
        <f>IF(K204&gt;0,0,J204)</f>
        <v>0</v>
      </c>
      <c r="M204" s="13">
        <f>IF(K204=0,0,L204+J204+K204)</f>
        <v>16356</v>
      </c>
    </row>
    <row r="205" spans="1:13" x14ac:dyDescent="0.25">
      <c r="A205" s="25" t="s">
        <v>13</v>
      </c>
      <c r="B205" s="26">
        <v>45031</v>
      </c>
      <c r="C205" s="14">
        <v>80534</v>
      </c>
      <c r="D205" s="10" t="s">
        <v>26</v>
      </c>
      <c r="E205" s="11" t="s">
        <v>27</v>
      </c>
      <c r="F205" s="11">
        <v>43</v>
      </c>
      <c r="G205" s="11">
        <v>43</v>
      </c>
      <c r="H205" s="12">
        <f>1925+285</f>
        <v>2210</v>
      </c>
      <c r="I205" s="12">
        <v>1925</v>
      </c>
      <c r="J205" s="12">
        <f>+H205*F205</f>
        <v>95030</v>
      </c>
      <c r="K205" s="18">
        <f>+J205*0.16</f>
        <v>15204.800000000001</v>
      </c>
      <c r="L205" s="8">
        <f>IF(K205&gt;0,0,J205)</f>
        <v>0</v>
      </c>
      <c r="M205" s="13">
        <f>IF(K205=0,0,L205+J205+K205)</f>
        <v>110234.8</v>
      </c>
    </row>
    <row r="206" spans="1:13" x14ac:dyDescent="0.25">
      <c r="A206" s="25" t="s">
        <v>21</v>
      </c>
      <c r="B206" s="26">
        <v>45033</v>
      </c>
      <c r="C206" s="14">
        <v>80554</v>
      </c>
      <c r="D206" s="10" t="s">
        <v>14</v>
      </c>
      <c r="E206" s="11" t="s">
        <v>16</v>
      </c>
      <c r="F206" s="11">
        <v>10.5</v>
      </c>
      <c r="G206" s="11">
        <v>0</v>
      </c>
      <c r="H206" s="12">
        <v>1925</v>
      </c>
      <c r="I206" s="12">
        <v>1925</v>
      </c>
      <c r="J206" s="12">
        <f>+H206*F206</f>
        <v>20212.5</v>
      </c>
      <c r="K206" s="18">
        <v>0</v>
      </c>
      <c r="L206" s="8">
        <f>IF(K206&gt;0,0,J206)</f>
        <v>20212.5</v>
      </c>
      <c r="M206" s="13">
        <f>IF(K206=0,0,L206+J206+K206)</f>
        <v>0</v>
      </c>
    </row>
    <row r="207" spans="1:13" x14ac:dyDescent="0.25">
      <c r="A207" s="25" t="s">
        <v>21</v>
      </c>
      <c r="B207" s="26">
        <v>45031</v>
      </c>
      <c r="C207" s="14">
        <v>80607</v>
      </c>
      <c r="D207" s="10" t="s">
        <v>14</v>
      </c>
      <c r="E207" s="11" t="s">
        <v>38</v>
      </c>
      <c r="F207" s="11">
        <v>9</v>
      </c>
      <c r="G207" s="11">
        <v>0</v>
      </c>
      <c r="H207" s="12">
        <f>20646/9</f>
        <v>2294</v>
      </c>
      <c r="I207" s="12">
        <v>1764</v>
      </c>
      <c r="J207" s="12">
        <f>+H207*F207</f>
        <v>20646</v>
      </c>
      <c r="K207" s="18">
        <f>+J207*0.16</f>
        <v>3303.36</v>
      </c>
      <c r="L207" s="8">
        <f>IF(K207&gt;0,0,J207)</f>
        <v>0</v>
      </c>
      <c r="M207" s="13">
        <f>IF(K207=0,0,L207+J207+K207)</f>
        <v>23949.360000000001</v>
      </c>
    </row>
    <row r="208" spans="1:13" x14ac:dyDescent="0.25">
      <c r="A208" s="25" t="s">
        <v>21</v>
      </c>
      <c r="B208" s="26">
        <v>45031</v>
      </c>
      <c r="C208" s="14">
        <v>80608</v>
      </c>
      <c r="D208" s="10" t="s">
        <v>14</v>
      </c>
      <c r="E208" s="11" t="s">
        <v>18</v>
      </c>
      <c r="F208" s="11">
        <v>91</v>
      </c>
      <c r="G208" s="11">
        <v>0</v>
      </c>
      <c r="H208" s="12">
        <v>1764</v>
      </c>
      <c r="I208" s="12">
        <v>1764</v>
      </c>
      <c r="J208" s="12">
        <f>+H208*F208</f>
        <v>160524</v>
      </c>
      <c r="K208" s="18">
        <v>0</v>
      </c>
      <c r="L208" s="8">
        <f>IF(K208&gt;0,0,J208)</f>
        <v>160524</v>
      </c>
      <c r="M208" s="13">
        <f>IF(K208=0,0,L208+J208+K208)</f>
        <v>0</v>
      </c>
    </row>
    <row r="209" spans="1:13" x14ac:dyDescent="0.25">
      <c r="A209" s="25" t="s">
        <v>19</v>
      </c>
      <c r="B209" s="26">
        <v>45034</v>
      </c>
      <c r="C209" s="14">
        <v>80609</v>
      </c>
      <c r="D209" s="10" t="s">
        <v>14</v>
      </c>
      <c r="E209" s="11" t="s">
        <v>18</v>
      </c>
      <c r="F209" s="11">
        <v>35</v>
      </c>
      <c r="G209" s="11">
        <v>0</v>
      </c>
      <c r="H209" s="12">
        <v>1764</v>
      </c>
      <c r="I209" s="12">
        <v>1764</v>
      </c>
      <c r="J209" s="12">
        <f>+H209*F209</f>
        <v>61740</v>
      </c>
      <c r="K209" s="18">
        <v>0</v>
      </c>
      <c r="L209" s="8">
        <f>IF(K209&gt;0,0,J209)</f>
        <v>61740</v>
      </c>
      <c r="M209" s="13">
        <f>IF(K209=0,0,L209+J209+K209)</f>
        <v>0</v>
      </c>
    </row>
    <row r="210" spans="1:13" x14ac:dyDescent="0.25">
      <c r="A210" s="25" t="s">
        <v>13</v>
      </c>
      <c r="B210" s="26">
        <v>45031</v>
      </c>
      <c r="C210" s="14">
        <v>80610</v>
      </c>
      <c r="D210" s="10" t="s">
        <v>14</v>
      </c>
      <c r="E210" s="11" t="s">
        <v>16</v>
      </c>
      <c r="F210" s="11">
        <v>6</v>
      </c>
      <c r="G210" s="11">
        <v>0</v>
      </c>
      <c r="H210" s="12">
        <v>1895</v>
      </c>
      <c r="I210" s="12">
        <v>1895</v>
      </c>
      <c r="J210" s="12">
        <f>+H210*F210</f>
        <v>11370</v>
      </c>
      <c r="K210" s="18">
        <f>+J210*0.16</f>
        <v>1819.2</v>
      </c>
      <c r="L210" s="8">
        <f>IF(K210&gt;0,0,J210)</f>
        <v>0</v>
      </c>
      <c r="M210" s="13">
        <f>IF(K210=0,0,L210+J210+K210)</f>
        <v>13189.2</v>
      </c>
    </row>
    <row r="211" spans="1:13" x14ac:dyDescent="0.25">
      <c r="A211" s="25" t="s">
        <v>21</v>
      </c>
      <c r="B211" s="26">
        <v>45031</v>
      </c>
      <c r="C211" s="14">
        <v>80611</v>
      </c>
      <c r="D211" s="10" t="s">
        <v>14</v>
      </c>
      <c r="E211" s="11" t="s">
        <v>16</v>
      </c>
      <c r="F211" s="11">
        <v>15</v>
      </c>
      <c r="G211" s="11">
        <v>0</v>
      </c>
      <c r="H211" s="12">
        <v>2088.2399999999998</v>
      </c>
      <c r="I211" s="12">
        <v>1925</v>
      </c>
      <c r="J211" s="12">
        <f>+H211*F211</f>
        <v>31323.599999999999</v>
      </c>
      <c r="K211" s="18">
        <f>+J211*0.16</f>
        <v>5011.7759999999998</v>
      </c>
      <c r="L211" s="8">
        <f>IF(K211&gt;0,0,J211)</f>
        <v>0</v>
      </c>
      <c r="M211" s="13">
        <f>IF(K211=0,0,L211+J211+K211)</f>
        <v>36335.375999999997</v>
      </c>
    </row>
    <row r="212" spans="1:13" x14ac:dyDescent="0.25">
      <c r="A212" s="25" t="s">
        <v>21</v>
      </c>
      <c r="B212" s="26">
        <v>45031</v>
      </c>
      <c r="C212" s="14">
        <v>80612</v>
      </c>
      <c r="D212" s="10" t="s">
        <v>14</v>
      </c>
      <c r="E212" s="11" t="s">
        <v>16</v>
      </c>
      <c r="F212" s="11">
        <v>7</v>
      </c>
      <c r="G212" s="11">
        <v>0</v>
      </c>
      <c r="H212" s="12">
        <v>2088.2399999999998</v>
      </c>
      <c r="I212" s="12">
        <v>1925</v>
      </c>
      <c r="J212" s="12">
        <f>+H212*F212</f>
        <v>14617.679999999998</v>
      </c>
      <c r="K212" s="18">
        <f>+J212*0.16</f>
        <v>2338.8287999999998</v>
      </c>
      <c r="L212" s="8">
        <f>IF(K212&gt;0,0,J212)</f>
        <v>0</v>
      </c>
      <c r="M212" s="13">
        <f>IF(K212=0,0,L212+J212+K212)</f>
        <v>16956.5088</v>
      </c>
    </row>
    <row r="213" spans="1:13" x14ac:dyDescent="0.25">
      <c r="A213" s="25" t="s">
        <v>21</v>
      </c>
      <c r="B213" s="26">
        <v>45031</v>
      </c>
      <c r="C213" s="14">
        <v>80613</v>
      </c>
      <c r="D213" s="10" t="s">
        <v>14</v>
      </c>
      <c r="E213" s="11" t="s">
        <v>18</v>
      </c>
      <c r="F213" s="11">
        <v>10</v>
      </c>
      <c r="G213" s="11">
        <v>0</v>
      </c>
      <c r="H213" s="12">
        <v>1764</v>
      </c>
      <c r="I213" s="12">
        <v>1764</v>
      </c>
      <c r="J213" s="12">
        <f>+H213*F213</f>
        <v>17640</v>
      </c>
      <c r="K213" s="18">
        <v>0</v>
      </c>
      <c r="L213" s="8">
        <f>IF(K213&gt;0,0,J213)</f>
        <v>17640</v>
      </c>
      <c r="M213" s="13">
        <f>IF(K213=0,0,L213+J213+K213)</f>
        <v>0</v>
      </c>
    </row>
    <row r="214" spans="1:13" x14ac:dyDescent="0.25">
      <c r="A214" s="25" t="s">
        <v>13</v>
      </c>
      <c r="B214" s="26">
        <v>45034</v>
      </c>
      <c r="C214" s="14">
        <v>80614</v>
      </c>
      <c r="D214" s="10" t="s">
        <v>25</v>
      </c>
      <c r="E214" s="11" t="s">
        <v>18</v>
      </c>
      <c r="F214" s="11">
        <v>8</v>
      </c>
      <c r="G214" s="11">
        <v>0</v>
      </c>
      <c r="H214" s="12">
        <v>1727</v>
      </c>
      <c r="I214" s="12">
        <v>1727</v>
      </c>
      <c r="J214" s="12">
        <f>+H214*F214</f>
        <v>13816</v>
      </c>
      <c r="K214" s="18">
        <f>+J214*0.16</f>
        <v>2210.56</v>
      </c>
      <c r="L214" s="8">
        <f>IF(K214&gt;0,0,J214)</f>
        <v>0</v>
      </c>
      <c r="M214" s="13">
        <f>IF(K214=0,0,L214+J214+K214)</f>
        <v>16026.56</v>
      </c>
    </row>
    <row r="215" spans="1:13" x14ac:dyDescent="0.25">
      <c r="A215" s="25" t="s">
        <v>13</v>
      </c>
      <c r="B215" s="26">
        <v>45034</v>
      </c>
      <c r="C215" s="14">
        <v>80615</v>
      </c>
      <c r="D215" s="10" t="s">
        <v>25</v>
      </c>
      <c r="E215" s="11" t="s">
        <v>17</v>
      </c>
      <c r="F215" s="11">
        <v>5.5</v>
      </c>
      <c r="G215" s="11">
        <v>5.5</v>
      </c>
      <c r="H215" s="12">
        <f>1727+263</f>
        <v>1990</v>
      </c>
      <c r="I215" s="12">
        <v>1727</v>
      </c>
      <c r="J215" s="12">
        <f>+H215*F215</f>
        <v>10945</v>
      </c>
      <c r="K215" s="18">
        <f>+J215*0.16</f>
        <v>1751.2</v>
      </c>
      <c r="L215" s="8">
        <f>IF(K215&gt;0,0,J215)</f>
        <v>0</v>
      </c>
      <c r="M215" s="13">
        <f>IF(K215=0,0,L215+J215+K215)</f>
        <v>12696.2</v>
      </c>
    </row>
    <row r="216" spans="1:13" x14ac:dyDescent="0.25">
      <c r="A216" s="25" t="s">
        <v>13</v>
      </c>
      <c r="B216" s="26">
        <v>45034</v>
      </c>
      <c r="C216" s="14">
        <v>80616</v>
      </c>
      <c r="D216" s="10" t="s">
        <v>25</v>
      </c>
      <c r="E216" s="11" t="s">
        <v>17</v>
      </c>
      <c r="F216" s="11">
        <v>10.5</v>
      </c>
      <c r="G216" s="11">
        <v>10.5</v>
      </c>
      <c r="H216" s="12">
        <f>1727+263</f>
        <v>1990</v>
      </c>
      <c r="I216" s="12">
        <v>1727</v>
      </c>
      <c r="J216" s="12">
        <f>+H216*F216</f>
        <v>20895</v>
      </c>
      <c r="K216" s="18">
        <f>+J216*0.16</f>
        <v>3343.2000000000003</v>
      </c>
      <c r="L216" s="8">
        <f>IF(K216&gt;0,0,J216)</f>
        <v>0</v>
      </c>
      <c r="M216" s="13">
        <f>IF(K216=0,0,L216+J216+K216)</f>
        <v>24238.2</v>
      </c>
    </row>
    <row r="217" spans="1:13" x14ac:dyDescent="0.25">
      <c r="A217" s="25" t="s">
        <v>13</v>
      </c>
      <c r="B217" s="26">
        <v>45034</v>
      </c>
      <c r="C217" s="14">
        <v>80617</v>
      </c>
      <c r="D217" s="10" t="s">
        <v>25</v>
      </c>
      <c r="E217" s="11" t="s">
        <v>18</v>
      </c>
      <c r="F217" s="11">
        <v>4</v>
      </c>
      <c r="G217" s="11">
        <v>0</v>
      </c>
      <c r="H217" s="12">
        <v>1727</v>
      </c>
      <c r="I217" s="12">
        <v>1727</v>
      </c>
      <c r="J217" s="12">
        <f>+H217*F217</f>
        <v>6908</v>
      </c>
      <c r="K217" s="18">
        <f>+J217*0.16</f>
        <v>1105.28</v>
      </c>
      <c r="L217" s="8">
        <f>IF(K217&gt;0,0,J217)</f>
        <v>0</v>
      </c>
      <c r="M217" s="13">
        <f>IF(K217=0,0,L217+J217+K217)</f>
        <v>8013.28</v>
      </c>
    </row>
    <row r="218" spans="1:13" x14ac:dyDescent="0.25">
      <c r="A218" s="25" t="s">
        <v>13</v>
      </c>
      <c r="B218" s="26">
        <v>45034</v>
      </c>
      <c r="C218" s="16">
        <v>80618</v>
      </c>
      <c r="D218" s="10" t="s">
        <v>25</v>
      </c>
      <c r="E218" s="11" t="s">
        <v>35</v>
      </c>
      <c r="F218" s="11">
        <v>4</v>
      </c>
      <c r="G218" s="11">
        <v>0</v>
      </c>
      <c r="H218" s="12">
        <v>1517</v>
      </c>
      <c r="I218" s="12">
        <v>1517</v>
      </c>
      <c r="J218" s="12">
        <f>+H218*F218</f>
        <v>6068</v>
      </c>
      <c r="K218" s="18">
        <f>+J218*0.16</f>
        <v>970.88</v>
      </c>
      <c r="L218" s="8">
        <f>IF(K218&gt;0,0,J218)</f>
        <v>0</v>
      </c>
      <c r="M218" s="13">
        <f>IF(K218=0,0,L218+J218+K218)</f>
        <v>7038.88</v>
      </c>
    </row>
    <row r="219" spans="1:13" x14ac:dyDescent="0.25">
      <c r="A219" s="25" t="s">
        <v>21</v>
      </c>
      <c r="B219" s="26">
        <v>45031</v>
      </c>
      <c r="C219" s="14">
        <v>80619</v>
      </c>
      <c r="D219" s="10" t="s">
        <v>25</v>
      </c>
      <c r="E219" s="11" t="s">
        <v>30</v>
      </c>
      <c r="F219" s="11">
        <v>7</v>
      </c>
      <c r="G219" s="11">
        <v>0</v>
      </c>
      <c r="H219" s="12">
        <v>1727</v>
      </c>
      <c r="I219" s="12">
        <v>1727</v>
      </c>
      <c r="J219" s="12">
        <f>+H219*F219</f>
        <v>12089</v>
      </c>
      <c r="K219" s="18">
        <f>+J219*0.16</f>
        <v>1934.24</v>
      </c>
      <c r="L219" s="8">
        <f>IF(K219&gt;0,0,J219)</f>
        <v>0</v>
      </c>
      <c r="M219" s="13">
        <f>IF(K219=0,0,L219+J219+K219)</f>
        <v>14023.24</v>
      </c>
    </row>
    <row r="220" spans="1:13" x14ac:dyDescent="0.25">
      <c r="A220" s="25" t="s">
        <v>21</v>
      </c>
      <c r="B220" s="26">
        <v>45033</v>
      </c>
      <c r="C220" s="14">
        <v>80620</v>
      </c>
      <c r="D220" s="10" t="s">
        <v>25</v>
      </c>
      <c r="E220" s="11" t="s">
        <v>18</v>
      </c>
      <c r="F220" s="11">
        <v>8.5</v>
      </c>
      <c r="G220" s="11">
        <v>0</v>
      </c>
      <c r="H220" s="12">
        <v>1727</v>
      </c>
      <c r="I220" s="12">
        <v>1727</v>
      </c>
      <c r="J220" s="12">
        <f>+H220*F220</f>
        <v>14679.5</v>
      </c>
      <c r="K220" s="18">
        <f>+J220*0.16</f>
        <v>2348.7200000000003</v>
      </c>
      <c r="L220" s="8">
        <f>IF(K220&gt;0,0,J220)</f>
        <v>0</v>
      </c>
      <c r="M220" s="13">
        <f>IF(K220=0,0,L220+J220+K220)</f>
        <v>17028.22</v>
      </c>
    </row>
    <row r="221" spans="1:13" x14ac:dyDescent="0.25">
      <c r="A221" s="25" t="s">
        <v>21</v>
      </c>
      <c r="B221" s="29">
        <v>45044</v>
      </c>
      <c r="C221" s="14">
        <v>80621</v>
      </c>
      <c r="D221" s="10" t="s">
        <v>25</v>
      </c>
      <c r="E221" s="11" t="s">
        <v>35</v>
      </c>
      <c r="F221" s="11">
        <v>4</v>
      </c>
      <c r="G221" s="11">
        <v>0</v>
      </c>
      <c r="H221" s="12">
        <v>1517</v>
      </c>
      <c r="I221" s="12">
        <v>1517</v>
      </c>
      <c r="J221" s="12">
        <f>+H221*F221</f>
        <v>6068</v>
      </c>
      <c r="K221" s="18">
        <f>+J221*0.16</f>
        <v>970.88</v>
      </c>
      <c r="L221" s="8">
        <f>IF(K221&gt;0,0,J221)</f>
        <v>0</v>
      </c>
      <c r="M221" s="13">
        <f>IF(K221=0,0,L221+J221+K221)</f>
        <v>7038.88</v>
      </c>
    </row>
    <row r="222" spans="1:13" x14ac:dyDescent="0.25">
      <c r="A222" s="25" t="s">
        <v>19</v>
      </c>
      <c r="B222" s="26">
        <v>45034</v>
      </c>
      <c r="C222" s="14">
        <v>80622</v>
      </c>
      <c r="D222" s="10" t="s">
        <v>25</v>
      </c>
      <c r="E222" s="11" t="s">
        <v>18</v>
      </c>
      <c r="F222" s="11">
        <v>15</v>
      </c>
      <c r="G222" s="11">
        <v>0</v>
      </c>
      <c r="H222" s="12">
        <v>1727</v>
      </c>
      <c r="I222" s="12">
        <v>1727</v>
      </c>
      <c r="J222" s="12">
        <f>+H222*F222</f>
        <v>25905</v>
      </c>
      <c r="K222" s="18">
        <f>+J222*0.16</f>
        <v>4144.8</v>
      </c>
      <c r="L222" s="8">
        <f>IF(K222&gt;0,0,J222)</f>
        <v>0</v>
      </c>
      <c r="M222" s="13">
        <f>IF(K222=0,0,L222+J222+K222)</f>
        <v>30049.8</v>
      </c>
    </row>
    <row r="223" spans="1:13" x14ac:dyDescent="0.25">
      <c r="A223" s="25" t="s">
        <v>21</v>
      </c>
      <c r="B223" s="26">
        <v>45033</v>
      </c>
      <c r="C223" s="14">
        <v>80623</v>
      </c>
      <c r="D223" s="10" t="s">
        <v>25</v>
      </c>
      <c r="E223" s="11" t="s">
        <v>17</v>
      </c>
      <c r="F223" s="11">
        <v>14.5</v>
      </c>
      <c r="G223" s="11">
        <v>14.5</v>
      </c>
      <c r="H223" s="12">
        <v>1990</v>
      </c>
      <c r="I223" s="12">
        <v>1727</v>
      </c>
      <c r="J223" s="12">
        <f>+H223*F223</f>
        <v>28855</v>
      </c>
      <c r="K223" s="18">
        <f>+J223*0.16</f>
        <v>4616.8</v>
      </c>
      <c r="L223" s="8">
        <f>IF(K223&gt;0,0,J223)</f>
        <v>0</v>
      </c>
      <c r="M223" s="13">
        <f>IF(K223=0,0,L223+J223+K223)</f>
        <v>33471.800000000003</v>
      </c>
    </row>
    <row r="224" spans="1:13" x14ac:dyDescent="0.25">
      <c r="A224" s="25" t="s">
        <v>21</v>
      </c>
      <c r="B224" s="26">
        <v>45034</v>
      </c>
      <c r="C224" s="14">
        <v>80624</v>
      </c>
      <c r="D224" s="10" t="s">
        <v>25</v>
      </c>
      <c r="E224" s="11" t="s">
        <v>18</v>
      </c>
      <c r="F224" s="11">
        <v>7.5</v>
      </c>
      <c r="G224" s="11">
        <v>0</v>
      </c>
      <c r="H224" s="12">
        <v>1727</v>
      </c>
      <c r="I224" s="12">
        <v>1727</v>
      </c>
      <c r="J224" s="12">
        <f>+H224*F224</f>
        <v>12952.5</v>
      </c>
      <c r="K224" s="18">
        <f>+J224*0.16</f>
        <v>2072.4</v>
      </c>
      <c r="L224" s="8">
        <f>IF(K224&gt;0,0,J224)</f>
        <v>0</v>
      </c>
      <c r="M224" s="13">
        <f>IF(K224=0,0,L224+J224+K224)</f>
        <v>15024.9</v>
      </c>
    </row>
    <row r="225" spans="1:13" x14ac:dyDescent="0.25">
      <c r="A225" s="25" t="s">
        <v>21</v>
      </c>
      <c r="B225" s="29">
        <v>45044</v>
      </c>
      <c r="C225" s="14">
        <v>80625</v>
      </c>
      <c r="D225" s="10" t="s">
        <v>25</v>
      </c>
      <c r="E225" s="11" t="s">
        <v>18</v>
      </c>
      <c r="F225" s="11">
        <v>6</v>
      </c>
      <c r="G225" s="11">
        <v>0</v>
      </c>
      <c r="H225" s="12">
        <v>1727</v>
      </c>
      <c r="I225" s="12">
        <v>1727</v>
      </c>
      <c r="J225" s="12">
        <f>+H225*F225</f>
        <v>10362</v>
      </c>
      <c r="K225" s="18">
        <f>+J225*0.16</f>
        <v>1657.92</v>
      </c>
      <c r="L225" s="8">
        <f>IF(K225&gt;0,0,J225)</f>
        <v>0</v>
      </c>
      <c r="M225" s="13">
        <f>IF(K225=0,0,L225+J225+K225)</f>
        <v>12019.92</v>
      </c>
    </row>
    <row r="226" spans="1:13" x14ac:dyDescent="0.25">
      <c r="A226" s="25" t="s">
        <v>21</v>
      </c>
      <c r="B226" s="29">
        <v>45037</v>
      </c>
      <c r="C226" s="14">
        <v>80626</v>
      </c>
      <c r="D226" s="10" t="s">
        <v>25</v>
      </c>
      <c r="E226" s="11" t="s">
        <v>18</v>
      </c>
      <c r="F226" s="11">
        <v>6</v>
      </c>
      <c r="G226" s="11">
        <v>0</v>
      </c>
      <c r="H226" s="12">
        <v>1727</v>
      </c>
      <c r="I226" s="12">
        <v>1727</v>
      </c>
      <c r="J226" s="12">
        <f>+H226*F226</f>
        <v>10362</v>
      </c>
      <c r="K226" s="18">
        <f>+J226*0.16</f>
        <v>1657.92</v>
      </c>
      <c r="L226" s="8">
        <f>IF(K226&gt;0,0,J226)</f>
        <v>0</v>
      </c>
      <c r="M226" s="13">
        <f>IF(K226=0,0,L226+J226+K226)</f>
        <v>12019.92</v>
      </c>
    </row>
    <row r="227" spans="1:13" x14ac:dyDescent="0.25">
      <c r="A227" s="25" t="s">
        <v>21</v>
      </c>
      <c r="B227" s="29">
        <v>45044</v>
      </c>
      <c r="C227" s="14">
        <v>80626</v>
      </c>
      <c r="D227" s="10" t="s">
        <v>25</v>
      </c>
      <c r="E227" s="11" t="s">
        <v>18</v>
      </c>
      <c r="F227" s="11">
        <v>6</v>
      </c>
      <c r="G227" s="11">
        <v>0</v>
      </c>
      <c r="H227" s="12">
        <v>1727</v>
      </c>
      <c r="I227" s="12">
        <v>1727</v>
      </c>
      <c r="J227" s="12">
        <f>+H227*F227</f>
        <v>10362</v>
      </c>
      <c r="K227" s="18">
        <f>+J227*0.16</f>
        <v>1657.92</v>
      </c>
      <c r="L227" s="8">
        <f>IF(K227&gt;0,0,J227)</f>
        <v>0</v>
      </c>
      <c r="M227" s="13">
        <f>IF(K227=0,0,L227+J227+K227)</f>
        <v>12019.92</v>
      </c>
    </row>
    <row r="228" spans="1:13" x14ac:dyDescent="0.25">
      <c r="A228" s="25" t="s">
        <v>21</v>
      </c>
      <c r="B228" s="26">
        <v>45033</v>
      </c>
      <c r="C228" s="14">
        <v>80627</v>
      </c>
      <c r="D228" s="10" t="s">
        <v>25</v>
      </c>
      <c r="E228" s="11" t="s">
        <v>18</v>
      </c>
      <c r="F228" s="11">
        <v>4</v>
      </c>
      <c r="G228" s="11">
        <v>0</v>
      </c>
      <c r="H228" s="12">
        <v>1727</v>
      </c>
      <c r="I228" s="12">
        <v>1727</v>
      </c>
      <c r="J228" s="12">
        <f>+H228*F228</f>
        <v>6908</v>
      </c>
      <c r="K228" s="18">
        <f>+J228*0.16</f>
        <v>1105.28</v>
      </c>
      <c r="L228" s="8">
        <f>IF(K228&gt;0,0,J228)</f>
        <v>0</v>
      </c>
      <c r="M228" s="13">
        <f>IF(K228=0,0,L228+J228+K228)</f>
        <v>8013.28</v>
      </c>
    </row>
    <row r="229" spans="1:13" x14ac:dyDescent="0.25">
      <c r="A229" s="25" t="s">
        <v>21</v>
      </c>
      <c r="B229" s="26">
        <v>45033</v>
      </c>
      <c r="C229" s="14">
        <v>80629</v>
      </c>
      <c r="D229" s="10" t="s">
        <v>14</v>
      </c>
      <c r="E229" s="11" t="s">
        <v>30</v>
      </c>
      <c r="F229" s="11">
        <v>6</v>
      </c>
      <c r="G229" s="11">
        <v>0</v>
      </c>
      <c r="H229" s="12">
        <v>1764</v>
      </c>
      <c r="I229" s="12">
        <v>1764</v>
      </c>
      <c r="J229" s="12">
        <f>+H229*F229</f>
        <v>10584</v>
      </c>
      <c r="K229" s="18">
        <f>+J229*0.16</f>
        <v>1693.44</v>
      </c>
      <c r="L229" s="8">
        <f>IF(K229&gt;0,0,J229)</f>
        <v>0</v>
      </c>
      <c r="M229" s="13">
        <f>IF(K229=0,0,L229+J229+K229)</f>
        <v>12277.44</v>
      </c>
    </row>
    <row r="230" spans="1:13" x14ac:dyDescent="0.25">
      <c r="A230" s="25" t="s">
        <v>19</v>
      </c>
      <c r="B230" s="26">
        <v>45034</v>
      </c>
      <c r="C230" s="14">
        <v>80630</v>
      </c>
      <c r="D230" s="10" t="s">
        <v>14</v>
      </c>
      <c r="E230" s="11" t="s">
        <v>18</v>
      </c>
      <c r="F230" s="11">
        <v>6</v>
      </c>
      <c r="G230" s="11">
        <v>0</v>
      </c>
      <c r="H230" s="12">
        <v>1764</v>
      </c>
      <c r="I230" s="12">
        <v>1764</v>
      </c>
      <c r="J230" s="12">
        <f>+H230*F230</f>
        <v>10584</v>
      </c>
      <c r="K230" s="18">
        <f>+J230*0.16</f>
        <v>1693.44</v>
      </c>
      <c r="L230" s="8">
        <f>IF(K230&gt;0,0,J230)</f>
        <v>0</v>
      </c>
      <c r="M230" s="13">
        <f>IF(K230=0,0,L230+J230+K230)</f>
        <v>12277.44</v>
      </c>
    </row>
    <row r="231" spans="1:13" x14ac:dyDescent="0.25">
      <c r="A231" s="25" t="s">
        <v>21</v>
      </c>
      <c r="B231" s="26">
        <v>45033</v>
      </c>
      <c r="C231" s="14">
        <v>80631</v>
      </c>
      <c r="D231" s="10" t="s">
        <v>14</v>
      </c>
      <c r="E231" s="11" t="s">
        <v>16</v>
      </c>
      <c r="F231" s="11">
        <v>6.5</v>
      </c>
      <c r="G231" s="11">
        <v>0</v>
      </c>
      <c r="H231" s="12">
        <v>1925</v>
      </c>
      <c r="I231" s="12">
        <v>1925</v>
      </c>
      <c r="J231" s="12">
        <f>+H231*F231</f>
        <v>12512.5</v>
      </c>
      <c r="K231" s="18">
        <v>0</v>
      </c>
      <c r="L231" s="8">
        <f>IF(K231&gt;0,0,J231)</f>
        <v>12512.5</v>
      </c>
      <c r="M231" s="13">
        <f>IF(K231=0,0,L231+J231+K231)</f>
        <v>0</v>
      </c>
    </row>
    <row r="232" spans="1:13" x14ac:dyDescent="0.25">
      <c r="A232" s="25" t="s">
        <v>21</v>
      </c>
      <c r="B232" s="26">
        <v>45033</v>
      </c>
      <c r="C232" s="14">
        <v>80632</v>
      </c>
      <c r="D232" s="10" t="s">
        <v>14</v>
      </c>
      <c r="E232" s="11" t="s">
        <v>22</v>
      </c>
      <c r="F232" s="11">
        <v>7</v>
      </c>
      <c r="G232" s="11">
        <v>0</v>
      </c>
      <c r="H232" s="12">
        <v>1901.79</v>
      </c>
      <c r="I232" s="12">
        <v>1701</v>
      </c>
      <c r="J232" s="12">
        <f>+H232*F232</f>
        <v>13312.529999999999</v>
      </c>
      <c r="K232" s="18">
        <f>+J232*0.16</f>
        <v>2130.0047999999997</v>
      </c>
      <c r="L232" s="8">
        <f>IF(K232&gt;0,0,J232)</f>
        <v>0</v>
      </c>
      <c r="M232" s="13">
        <f>IF(K232=0,0,L232+J232+K232)</f>
        <v>15442.534799999998</v>
      </c>
    </row>
    <row r="233" spans="1:13" x14ac:dyDescent="0.25">
      <c r="A233" s="25" t="s">
        <v>21</v>
      </c>
      <c r="B233" s="26">
        <v>45033</v>
      </c>
      <c r="C233" s="14">
        <v>80633</v>
      </c>
      <c r="D233" s="10" t="s">
        <v>14</v>
      </c>
      <c r="E233" s="11" t="s">
        <v>16</v>
      </c>
      <c r="F233" s="11">
        <v>23</v>
      </c>
      <c r="G233" s="11">
        <v>0</v>
      </c>
      <c r="H233" s="12">
        <v>2088.2399999999998</v>
      </c>
      <c r="I233" s="12">
        <v>1925</v>
      </c>
      <c r="J233" s="12">
        <f>+H233*F233</f>
        <v>48029.52</v>
      </c>
      <c r="K233" s="18">
        <f>+J233*0.16</f>
        <v>7684.7231999999995</v>
      </c>
      <c r="L233" s="8">
        <f>IF(K233&gt;0,0,J233)</f>
        <v>0</v>
      </c>
      <c r="M233" s="13">
        <f>IF(K233=0,0,L233+J233+K233)</f>
        <v>55714.243199999997</v>
      </c>
    </row>
    <row r="234" spans="1:13" x14ac:dyDescent="0.25">
      <c r="A234" s="25" t="s">
        <v>21</v>
      </c>
      <c r="B234" s="26">
        <v>45033</v>
      </c>
      <c r="C234" s="14">
        <v>80634</v>
      </c>
      <c r="D234" s="10" t="s">
        <v>26</v>
      </c>
      <c r="E234" s="11" t="s">
        <v>22</v>
      </c>
      <c r="F234" s="11">
        <v>9.5</v>
      </c>
      <c r="G234" s="11">
        <v>0</v>
      </c>
      <c r="H234" s="12">
        <v>1701</v>
      </c>
      <c r="I234" s="12">
        <v>1701</v>
      </c>
      <c r="J234" s="12">
        <f>+H234*F234</f>
        <v>16159.5</v>
      </c>
      <c r="K234" s="18">
        <f>+J234*0.16</f>
        <v>2585.52</v>
      </c>
      <c r="L234" s="8">
        <f>IF(K234&gt;0,0,J234)</f>
        <v>0</v>
      </c>
      <c r="M234" s="13">
        <f>IF(K234=0,0,L234+J234+K234)</f>
        <v>18745.02</v>
      </c>
    </row>
    <row r="235" spans="1:13" x14ac:dyDescent="0.25">
      <c r="A235" s="25" t="s">
        <v>13</v>
      </c>
      <c r="B235" s="26">
        <v>45033</v>
      </c>
      <c r="C235" s="14">
        <v>80635</v>
      </c>
      <c r="D235" s="10" t="s">
        <v>14</v>
      </c>
      <c r="E235" s="11" t="s">
        <v>16</v>
      </c>
      <c r="F235" s="11">
        <v>11</v>
      </c>
      <c r="G235" s="11">
        <v>0</v>
      </c>
      <c r="H235" s="12">
        <v>1895</v>
      </c>
      <c r="I235" s="12">
        <v>1895</v>
      </c>
      <c r="J235" s="12">
        <f>+H235*F235</f>
        <v>20845</v>
      </c>
      <c r="K235" s="18">
        <f>+J235*0.16</f>
        <v>3335.2000000000003</v>
      </c>
      <c r="L235" s="8">
        <f>IF(K235&gt;0,0,J235)</f>
        <v>0</v>
      </c>
      <c r="M235" s="13">
        <f>IF(K235=0,0,L235+J235+K235)</f>
        <v>24180.2</v>
      </c>
    </row>
    <row r="236" spans="1:13" x14ac:dyDescent="0.25">
      <c r="A236" s="25" t="s">
        <v>13</v>
      </c>
      <c r="B236" s="26">
        <v>45030</v>
      </c>
      <c r="C236" s="14">
        <v>80636</v>
      </c>
      <c r="D236" s="10" t="s">
        <v>14</v>
      </c>
      <c r="E236" s="11" t="s">
        <v>16</v>
      </c>
      <c r="F236" s="11">
        <v>4.5</v>
      </c>
      <c r="G236" s="11">
        <v>0</v>
      </c>
      <c r="H236" s="12">
        <f>9274.5/F236</f>
        <v>2061</v>
      </c>
      <c r="I236" s="12">
        <v>1925</v>
      </c>
      <c r="J236" s="12">
        <f>+H236*F236</f>
        <v>9274.5</v>
      </c>
      <c r="K236" s="18">
        <f>+J236*0.16</f>
        <v>1483.92</v>
      </c>
      <c r="L236" s="8">
        <f>IF(K236&gt;0,0,J236)</f>
        <v>0</v>
      </c>
      <c r="M236" s="13">
        <f>IF(K236=0,0,L236+J236+K236)</f>
        <v>10758.42</v>
      </c>
    </row>
    <row r="237" spans="1:13" x14ac:dyDescent="0.25">
      <c r="A237" s="25" t="s">
        <v>13</v>
      </c>
      <c r="B237" s="26">
        <v>45030</v>
      </c>
      <c r="C237" s="14">
        <v>80637</v>
      </c>
      <c r="D237" s="10" t="s">
        <v>14</v>
      </c>
      <c r="E237" s="11" t="s">
        <v>17</v>
      </c>
      <c r="F237" s="11">
        <v>4.5</v>
      </c>
      <c r="G237" s="11">
        <v>4.5</v>
      </c>
      <c r="H237" s="12">
        <f>1764+285</f>
        <v>2049</v>
      </c>
      <c r="I237" s="12">
        <v>1764</v>
      </c>
      <c r="J237" s="12">
        <f>+H237*F237</f>
        <v>9220.5</v>
      </c>
      <c r="K237" s="18">
        <v>0</v>
      </c>
      <c r="L237" s="8">
        <f>IF(K237&gt;0,0,J237)</f>
        <v>9220.5</v>
      </c>
      <c r="M237" s="13">
        <f>IF(K237=0,0,L237+J237+K237)</f>
        <v>0</v>
      </c>
    </row>
    <row r="238" spans="1:13" x14ac:dyDescent="0.25">
      <c r="A238" s="25" t="s">
        <v>13</v>
      </c>
      <c r="B238" s="26">
        <v>45030</v>
      </c>
      <c r="C238" s="14">
        <v>80638</v>
      </c>
      <c r="D238" s="10" t="s">
        <v>14</v>
      </c>
      <c r="E238" s="11" t="s">
        <v>16</v>
      </c>
      <c r="F238" s="11">
        <v>6</v>
      </c>
      <c r="G238" s="11">
        <v>0</v>
      </c>
      <c r="H238" s="12">
        <f>13200/F238</f>
        <v>2200</v>
      </c>
      <c r="I238" s="12">
        <v>1925</v>
      </c>
      <c r="J238" s="12">
        <f>+H238*F238</f>
        <v>13200</v>
      </c>
      <c r="K238" s="18">
        <f>+J238*0.16</f>
        <v>2112</v>
      </c>
      <c r="L238" s="8">
        <f>IF(K238&gt;0,0,J238)</f>
        <v>0</v>
      </c>
      <c r="M238" s="13">
        <f>IF(K238=0,0,L238+J238+K238)</f>
        <v>15312</v>
      </c>
    </row>
    <row r="239" spans="1:13" x14ac:dyDescent="0.25">
      <c r="A239" s="25" t="s">
        <v>13</v>
      </c>
      <c r="B239" s="26">
        <v>45030</v>
      </c>
      <c r="C239" s="14">
        <v>80639</v>
      </c>
      <c r="D239" s="10" t="s">
        <v>14</v>
      </c>
      <c r="E239" s="11" t="s">
        <v>16</v>
      </c>
      <c r="F239" s="11">
        <v>8</v>
      </c>
      <c r="G239" s="11">
        <v>0</v>
      </c>
      <c r="H239" s="12">
        <v>2025</v>
      </c>
      <c r="I239" s="12">
        <v>1925</v>
      </c>
      <c r="J239" s="12">
        <f>+H239*F239</f>
        <v>16200</v>
      </c>
      <c r="K239" s="18">
        <v>0</v>
      </c>
      <c r="L239" s="8">
        <f>IF(K239&gt;0,0,J239)</f>
        <v>16200</v>
      </c>
      <c r="M239" s="13">
        <f>IF(K239=0,0,L239+J239+K239)</f>
        <v>0</v>
      </c>
    </row>
    <row r="240" spans="1:13" x14ac:dyDescent="0.25">
      <c r="A240" s="25" t="s">
        <v>21</v>
      </c>
      <c r="B240" s="26">
        <v>45033</v>
      </c>
      <c r="C240" s="14">
        <v>80641</v>
      </c>
      <c r="D240" s="10" t="s">
        <v>14</v>
      </c>
      <c r="E240" s="11" t="s">
        <v>16</v>
      </c>
      <c r="F240" s="11">
        <v>12</v>
      </c>
      <c r="G240" s="11">
        <v>0</v>
      </c>
      <c r="H240" s="12">
        <v>1925</v>
      </c>
      <c r="I240" s="12">
        <v>1925</v>
      </c>
      <c r="J240" s="12">
        <f>+H240*F240</f>
        <v>23100</v>
      </c>
      <c r="K240" s="18">
        <v>0</v>
      </c>
      <c r="L240" s="8">
        <f>IF(K240&gt;0,0,J240)</f>
        <v>23100</v>
      </c>
      <c r="M240" s="13">
        <f>IF(K240=0,0,L240+J240+K240)</f>
        <v>0</v>
      </c>
    </row>
    <row r="241" spans="1:13" x14ac:dyDescent="0.25">
      <c r="A241" s="25" t="s">
        <v>21</v>
      </c>
      <c r="B241" s="26">
        <v>45033</v>
      </c>
      <c r="C241" s="14">
        <v>80662</v>
      </c>
      <c r="D241" s="10" t="s">
        <v>14</v>
      </c>
      <c r="E241" s="11" t="s">
        <v>18</v>
      </c>
      <c r="F241" s="11">
        <v>6.5</v>
      </c>
      <c r="G241" s="11">
        <v>0</v>
      </c>
      <c r="H241" s="12">
        <v>1764</v>
      </c>
      <c r="I241" s="12">
        <v>1764</v>
      </c>
      <c r="J241" s="12">
        <f>+H241*F241</f>
        <v>11466</v>
      </c>
      <c r="K241" s="18">
        <v>0</v>
      </c>
      <c r="L241" s="8">
        <f>IF(K241&gt;0,0,J241)</f>
        <v>11466</v>
      </c>
      <c r="M241" s="13">
        <f>IF(K241=0,0,L241+J241+K241)</f>
        <v>0</v>
      </c>
    </row>
    <row r="242" spans="1:13" x14ac:dyDescent="0.25">
      <c r="A242" s="25" t="s">
        <v>21</v>
      </c>
      <c r="B242" s="26">
        <v>45033</v>
      </c>
      <c r="C242" s="14">
        <v>80684</v>
      </c>
      <c r="D242" s="10" t="s">
        <v>14</v>
      </c>
      <c r="E242" s="11" t="s">
        <v>16</v>
      </c>
      <c r="F242" s="11">
        <v>11</v>
      </c>
      <c r="G242" s="11">
        <v>0</v>
      </c>
      <c r="H242" s="12">
        <v>1925</v>
      </c>
      <c r="I242" s="12">
        <v>1925</v>
      </c>
      <c r="J242" s="12">
        <f>+H242*F242</f>
        <v>21175</v>
      </c>
      <c r="K242" s="18">
        <v>0</v>
      </c>
      <c r="L242" s="8">
        <f>IF(K242&gt;0,0,J242)</f>
        <v>21175</v>
      </c>
      <c r="M242" s="13">
        <f>IF(K242=0,0,L242+J242+K242)</f>
        <v>0</v>
      </c>
    </row>
    <row r="243" spans="1:13" x14ac:dyDescent="0.25">
      <c r="A243" s="25" t="s">
        <v>19</v>
      </c>
      <c r="B243" s="26">
        <v>45034</v>
      </c>
      <c r="C243" s="14">
        <v>80685</v>
      </c>
      <c r="D243" s="10" t="s">
        <v>14</v>
      </c>
      <c r="E243" s="11" t="s">
        <v>18</v>
      </c>
      <c r="F243" s="11">
        <v>6</v>
      </c>
      <c r="G243" s="11">
        <v>0</v>
      </c>
      <c r="H243" s="12">
        <v>1764</v>
      </c>
      <c r="I243" s="12">
        <v>1764</v>
      </c>
      <c r="J243" s="12">
        <f>+H243*F243</f>
        <v>10584</v>
      </c>
      <c r="K243" s="18">
        <v>0</v>
      </c>
      <c r="L243" s="8">
        <f>IF(K243&gt;0,0,J243)</f>
        <v>10584</v>
      </c>
      <c r="M243" s="13">
        <f>IF(K243=0,0,L243+J243+K243)</f>
        <v>0</v>
      </c>
    </row>
    <row r="244" spans="1:13" x14ac:dyDescent="0.25">
      <c r="A244" s="25" t="s">
        <v>13</v>
      </c>
      <c r="B244" s="26">
        <v>45034</v>
      </c>
      <c r="C244" s="14">
        <v>80686</v>
      </c>
      <c r="D244" s="10" t="s">
        <v>14</v>
      </c>
      <c r="E244" s="11" t="s">
        <v>37</v>
      </c>
      <c r="F244" s="11">
        <v>11</v>
      </c>
      <c r="G244" s="11">
        <v>0</v>
      </c>
      <c r="H244" s="12">
        <v>1929</v>
      </c>
      <c r="I244" s="12">
        <v>1829</v>
      </c>
      <c r="J244" s="12">
        <f>+H244*F244</f>
        <v>21219</v>
      </c>
      <c r="K244" s="18">
        <v>0</v>
      </c>
      <c r="L244" s="8">
        <f>IF(K244&gt;0,0,J244)</f>
        <v>21219</v>
      </c>
      <c r="M244" s="13">
        <f>IF(K244=0,0,L244+J244+K244)</f>
        <v>0</v>
      </c>
    </row>
    <row r="245" spans="1:13" x14ac:dyDescent="0.25">
      <c r="A245" s="25" t="s">
        <v>13</v>
      </c>
      <c r="B245" s="26">
        <v>45034</v>
      </c>
      <c r="C245" s="14">
        <v>80688</v>
      </c>
      <c r="D245" s="10" t="s">
        <v>26</v>
      </c>
      <c r="E245" s="11" t="s">
        <v>27</v>
      </c>
      <c r="F245" s="11">
        <v>28</v>
      </c>
      <c r="G245" s="11">
        <v>28</v>
      </c>
      <c r="H245" s="12">
        <f>1925+285</f>
        <v>2210</v>
      </c>
      <c r="I245" s="12">
        <v>1925</v>
      </c>
      <c r="J245" s="12">
        <f>+H245*F245</f>
        <v>61880</v>
      </c>
      <c r="K245" s="18">
        <f>+J245*0.16</f>
        <v>9900.8000000000011</v>
      </c>
      <c r="L245" s="8">
        <f>IF(K245&gt;0,0,J245)</f>
        <v>0</v>
      </c>
      <c r="M245" s="13">
        <f>IF(K245=0,0,L245+J245+K245)</f>
        <v>71780.800000000003</v>
      </c>
    </row>
    <row r="246" spans="1:13" x14ac:dyDescent="0.25">
      <c r="A246" s="25" t="s">
        <v>13</v>
      </c>
      <c r="B246" s="26">
        <v>45034</v>
      </c>
      <c r="C246" s="14">
        <v>80689</v>
      </c>
      <c r="D246" s="10" t="s">
        <v>26</v>
      </c>
      <c r="E246" s="11" t="s">
        <v>35</v>
      </c>
      <c r="F246" s="11">
        <v>5</v>
      </c>
      <c r="G246" s="11">
        <v>0</v>
      </c>
      <c r="H246" s="12">
        <v>1555</v>
      </c>
      <c r="I246" s="12">
        <v>1555</v>
      </c>
      <c r="J246" s="12">
        <f>+H246*F246</f>
        <v>7775</v>
      </c>
      <c r="K246" s="18">
        <f>+J246*0.16</f>
        <v>1244</v>
      </c>
      <c r="L246" s="8">
        <f>IF(K246&gt;0,0,J246)</f>
        <v>0</v>
      </c>
      <c r="M246" s="13">
        <f>IF(K246=0,0,L246+J246+K246)</f>
        <v>9019</v>
      </c>
    </row>
    <row r="247" spans="1:13" x14ac:dyDescent="0.25">
      <c r="A247" s="25" t="s">
        <v>19</v>
      </c>
      <c r="B247" s="26">
        <v>45034</v>
      </c>
      <c r="C247" s="14">
        <v>80690</v>
      </c>
      <c r="D247" s="10" t="s">
        <v>26</v>
      </c>
      <c r="E247" s="11" t="s">
        <v>22</v>
      </c>
      <c r="F247" s="11">
        <v>5</v>
      </c>
      <c r="G247" s="11">
        <v>0</v>
      </c>
      <c r="H247" s="12">
        <v>1701</v>
      </c>
      <c r="I247" s="12">
        <v>1701</v>
      </c>
      <c r="J247" s="12">
        <f>+H247*F247</f>
        <v>8505</v>
      </c>
      <c r="K247" s="18">
        <f>+J247*0.16</f>
        <v>1360.8</v>
      </c>
      <c r="L247" s="8">
        <f>IF(K247&gt;0,0,J247)</f>
        <v>0</v>
      </c>
      <c r="M247" s="13">
        <f>IF(K247=0,0,L247+J247+K247)</f>
        <v>9865.7999999999993</v>
      </c>
    </row>
    <row r="248" spans="1:13" x14ac:dyDescent="0.25">
      <c r="A248" s="25" t="s">
        <v>19</v>
      </c>
      <c r="B248" s="26">
        <v>45034</v>
      </c>
      <c r="C248" s="14">
        <v>80691</v>
      </c>
      <c r="D248" s="10" t="s">
        <v>14</v>
      </c>
      <c r="E248" s="11" t="s">
        <v>18</v>
      </c>
      <c r="F248" s="11">
        <v>7</v>
      </c>
      <c r="G248" s="11">
        <v>0</v>
      </c>
      <c r="H248" s="12">
        <v>1764</v>
      </c>
      <c r="I248" s="12">
        <v>1764</v>
      </c>
      <c r="J248" s="12">
        <f>+H248*F248</f>
        <v>12348</v>
      </c>
      <c r="K248" s="18">
        <v>0</v>
      </c>
      <c r="L248" s="8">
        <f>IF(K248&gt;0,0,J248)</f>
        <v>12348</v>
      </c>
      <c r="M248" s="13">
        <f>IF(K248=0,0,L248+J248+K248)</f>
        <v>0</v>
      </c>
    </row>
    <row r="249" spans="1:13" x14ac:dyDescent="0.25">
      <c r="A249" s="25" t="s">
        <v>13</v>
      </c>
      <c r="B249" s="26">
        <v>45036</v>
      </c>
      <c r="C249" s="14">
        <v>80692</v>
      </c>
      <c r="D249" s="10" t="s">
        <v>25</v>
      </c>
      <c r="E249" s="11" t="s">
        <v>17</v>
      </c>
      <c r="F249" s="11">
        <v>8</v>
      </c>
      <c r="G249" s="11">
        <v>8</v>
      </c>
      <c r="H249" s="12">
        <f>1727+263</f>
        <v>1990</v>
      </c>
      <c r="I249" s="12">
        <v>1727</v>
      </c>
      <c r="J249" s="12">
        <f>+H249*F249</f>
        <v>15920</v>
      </c>
      <c r="K249" s="18">
        <f>+J249*0.16</f>
        <v>2547.2000000000003</v>
      </c>
      <c r="L249" s="8">
        <f>IF(K249&gt;0,0,J249)</f>
        <v>0</v>
      </c>
      <c r="M249" s="13">
        <f>IF(K249=0,0,L249+J249+K249)</f>
        <v>18467.2</v>
      </c>
    </row>
    <row r="250" spans="1:13" x14ac:dyDescent="0.25">
      <c r="A250" s="25" t="s">
        <v>13</v>
      </c>
      <c r="B250" s="26">
        <v>45034</v>
      </c>
      <c r="C250" s="14">
        <v>80693</v>
      </c>
      <c r="D250" s="10" t="s">
        <v>25</v>
      </c>
      <c r="E250" s="11" t="s">
        <v>35</v>
      </c>
      <c r="F250" s="11">
        <v>4</v>
      </c>
      <c r="G250" s="11">
        <v>0</v>
      </c>
      <c r="H250" s="12">
        <v>1517</v>
      </c>
      <c r="I250" s="12">
        <v>1517</v>
      </c>
      <c r="J250" s="12">
        <f>+H250*F250</f>
        <v>6068</v>
      </c>
      <c r="K250" s="18">
        <f>+J250*0.16</f>
        <v>970.88</v>
      </c>
      <c r="L250" s="8">
        <f>IF(K250&gt;0,0,J250)</f>
        <v>0</v>
      </c>
      <c r="M250" s="13">
        <f>IF(K250=0,0,L250+J250+K250)</f>
        <v>7038.88</v>
      </c>
    </row>
    <row r="251" spans="1:13" x14ac:dyDescent="0.25">
      <c r="A251" s="25" t="s">
        <v>21</v>
      </c>
      <c r="B251" s="26">
        <v>45034</v>
      </c>
      <c r="C251" s="14">
        <v>80694</v>
      </c>
      <c r="D251" s="10" t="s">
        <v>25</v>
      </c>
      <c r="E251" s="11" t="s">
        <v>35</v>
      </c>
      <c r="F251" s="11">
        <v>4</v>
      </c>
      <c r="G251" s="11">
        <v>0</v>
      </c>
      <c r="H251" s="12">
        <v>1517</v>
      </c>
      <c r="I251" s="12">
        <v>1517</v>
      </c>
      <c r="J251" s="12">
        <f>+H251*F251</f>
        <v>6068</v>
      </c>
      <c r="K251" s="18">
        <f>+J251*0.16</f>
        <v>970.88</v>
      </c>
      <c r="L251" s="8">
        <f>IF(K251&gt;0,0,J251)</f>
        <v>0</v>
      </c>
      <c r="M251" s="13">
        <f>IF(K251=0,0,L251+J251+K251)</f>
        <v>7038.88</v>
      </c>
    </row>
    <row r="252" spans="1:13" x14ac:dyDescent="0.25">
      <c r="A252" s="25" t="s">
        <v>21</v>
      </c>
      <c r="B252" s="26">
        <v>45034</v>
      </c>
      <c r="C252" s="14">
        <v>80695</v>
      </c>
      <c r="D252" s="10" t="s">
        <v>25</v>
      </c>
      <c r="E252" s="11" t="s">
        <v>18</v>
      </c>
      <c r="F252" s="11">
        <v>5</v>
      </c>
      <c r="G252" s="11">
        <v>0</v>
      </c>
      <c r="H252" s="12">
        <v>1727</v>
      </c>
      <c r="I252" s="12">
        <v>1727</v>
      </c>
      <c r="J252" s="12">
        <f>+H252*F252</f>
        <v>8635</v>
      </c>
      <c r="K252" s="18">
        <f>+J252*0.16</f>
        <v>1381.6000000000001</v>
      </c>
      <c r="L252" s="8">
        <f>IF(K252&gt;0,0,J252)</f>
        <v>0</v>
      </c>
      <c r="M252" s="13">
        <f>IF(K252=0,0,L252+J252+K252)</f>
        <v>10016.6</v>
      </c>
    </row>
    <row r="253" spans="1:13" x14ac:dyDescent="0.25">
      <c r="A253" s="25" t="s">
        <v>19</v>
      </c>
      <c r="B253" s="26">
        <v>45034</v>
      </c>
      <c r="C253" s="16">
        <v>80696</v>
      </c>
      <c r="D253" s="10" t="s">
        <v>25</v>
      </c>
      <c r="E253" s="11" t="s">
        <v>35</v>
      </c>
      <c r="F253" s="11">
        <v>4</v>
      </c>
      <c r="G253" s="11">
        <v>0</v>
      </c>
      <c r="H253" s="12">
        <v>1517</v>
      </c>
      <c r="I253" s="12">
        <v>1517</v>
      </c>
      <c r="J253" s="12">
        <f>+H253*F253</f>
        <v>6068</v>
      </c>
      <c r="K253" s="18">
        <f>+J253*0.16</f>
        <v>970.88</v>
      </c>
      <c r="L253" s="8">
        <f>IF(K253&gt;0,0,J253)</f>
        <v>0</v>
      </c>
      <c r="M253" s="13">
        <f>IF(K253=0,0,L253+J253+K253)</f>
        <v>7038.88</v>
      </c>
    </row>
    <row r="254" spans="1:13" x14ac:dyDescent="0.25">
      <c r="A254" s="25" t="s">
        <v>19</v>
      </c>
      <c r="B254" s="26">
        <v>45034</v>
      </c>
      <c r="C254" s="14">
        <v>80697</v>
      </c>
      <c r="D254" s="10" t="s">
        <v>25</v>
      </c>
      <c r="E254" s="11" t="s">
        <v>18</v>
      </c>
      <c r="F254" s="11">
        <v>16</v>
      </c>
      <c r="G254" s="11">
        <v>0</v>
      </c>
      <c r="H254" s="12">
        <v>1727</v>
      </c>
      <c r="I254" s="12">
        <v>1727</v>
      </c>
      <c r="J254" s="12">
        <f>+H254*F254</f>
        <v>27632</v>
      </c>
      <c r="K254" s="18">
        <f>+J254*0.16</f>
        <v>4421.12</v>
      </c>
      <c r="L254" s="8">
        <f>IF(K254&gt;0,0,J254)</f>
        <v>0</v>
      </c>
      <c r="M254" s="13">
        <f>IF(K254=0,0,L254+J254+K254)</f>
        <v>32053.119999999999</v>
      </c>
    </row>
    <row r="255" spans="1:13" x14ac:dyDescent="0.25">
      <c r="A255" s="25" t="s">
        <v>19</v>
      </c>
      <c r="B255" s="26">
        <v>45034</v>
      </c>
      <c r="C255" s="14">
        <v>80698</v>
      </c>
      <c r="D255" s="10" t="s">
        <v>25</v>
      </c>
      <c r="E255" s="11" t="s">
        <v>18</v>
      </c>
      <c r="F255" s="11">
        <v>4</v>
      </c>
      <c r="G255" s="11">
        <v>0</v>
      </c>
      <c r="H255" s="12">
        <v>1727</v>
      </c>
      <c r="I255" s="12">
        <v>1727</v>
      </c>
      <c r="J255" s="12">
        <f>+H255*F255</f>
        <v>6908</v>
      </c>
      <c r="K255" s="18">
        <f>+J255*0.16</f>
        <v>1105.28</v>
      </c>
      <c r="L255" s="8">
        <f>IF(K255&gt;0,0,J255)</f>
        <v>0</v>
      </c>
      <c r="M255" s="13">
        <f>IF(K255=0,0,L255+J255+K255)</f>
        <v>8013.28</v>
      </c>
    </row>
    <row r="256" spans="1:13" x14ac:dyDescent="0.25">
      <c r="A256" s="25" t="s">
        <v>19</v>
      </c>
      <c r="B256" s="26">
        <v>45034</v>
      </c>
      <c r="C256" s="16">
        <v>80699</v>
      </c>
      <c r="D256" s="10" t="s">
        <v>14</v>
      </c>
      <c r="E256" s="11" t="s">
        <v>22</v>
      </c>
      <c r="F256" s="11">
        <v>15</v>
      </c>
      <c r="G256" s="11">
        <v>0</v>
      </c>
      <c r="H256" s="12">
        <v>1901.79</v>
      </c>
      <c r="I256" s="12">
        <v>1701</v>
      </c>
      <c r="J256" s="12">
        <f>+H256*F256</f>
        <v>28526.85</v>
      </c>
      <c r="K256" s="18">
        <f>+J256*0.16</f>
        <v>4564.2960000000003</v>
      </c>
      <c r="L256" s="8">
        <f>IF(K256&gt;0,0,J256)</f>
        <v>0</v>
      </c>
      <c r="M256" s="13">
        <f>IF(K256=0,0,L256+J256+K256)</f>
        <v>33091.146000000001</v>
      </c>
    </row>
    <row r="257" spans="1:13" x14ac:dyDescent="0.25">
      <c r="A257" s="25" t="s">
        <v>19</v>
      </c>
      <c r="B257" s="26">
        <v>45034</v>
      </c>
      <c r="C257" s="14">
        <v>80700</v>
      </c>
      <c r="D257" s="10" t="s">
        <v>14</v>
      </c>
      <c r="E257" s="11" t="s">
        <v>16</v>
      </c>
      <c r="F257" s="11">
        <v>14</v>
      </c>
      <c r="G257" s="11">
        <v>0</v>
      </c>
      <c r="H257" s="12">
        <v>2088.2399999999998</v>
      </c>
      <c r="I257" s="12">
        <v>1925</v>
      </c>
      <c r="J257" s="12">
        <f>+H257*F257</f>
        <v>29235.359999999997</v>
      </c>
      <c r="K257" s="18">
        <f>+J257*0.16</f>
        <v>4677.6575999999995</v>
      </c>
      <c r="L257" s="8">
        <f>IF(K257&gt;0,0,J257)</f>
        <v>0</v>
      </c>
      <c r="M257" s="13">
        <f>IF(K257=0,0,L257+J257+K257)</f>
        <v>33913.017599999999</v>
      </c>
    </row>
    <row r="258" spans="1:13" x14ac:dyDescent="0.25">
      <c r="A258" s="25" t="s">
        <v>13</v>
      </c>
      <c r="B258" s="26">
        <v>45034</v>
      </c>
      <c r="C258" s="14">
        <v>80701</v>
      </c>
      <c r="D258" s="10" t="s">
        <v>14</v>
      </c>
      <c r="E258" s="11" t="s">
        <v>22</v>
      </c>
      <c r="F258" s="11">
        <v>7.5</v>
      </c>
      <c r="G258" s="11">
        <v>0</v>
      </c>
      <c r="H258" s="12">
        <v>1701</v>
      </c>
      <c r="I258" s="12">
        <v>1701</v>
      </c>
      <c r="J258" s="12">
        <f>+H258*F258</f>
        <v>12757.5</v>
      </c>
      <c r="K258" s="18">
        <f>+J258*0.16</f>
        <v>2041.2</v>
      </c>
      <c r="L258" s="8">
        <f>IF(K258&gt;0,0,J258)</f>
        <v>0</v>
      </c>
      <c r="M258" s="13">
        <f>IF(K258=0,0,L258+J258+K258)</f>
        <v>14798.7</v>
      </c>
    </row>
    <row r="259" spans="1:13" x14ac:dyDescent="0.25">
      <c r="A259" s="25" t="s">
        <v>13</v>
      </c>
      <c r="B259" s="26">
        <v>45034</v>
      </c>
      <c r="C259" s="14">
        <v>80702</v>
      </c>
      <c r="D259" s="10" t="s">
        <v>14</v>
      </c>
      <c r="E259" s="11" t="s">
        <v>22</v>
      </c>
      <c r="F259" s="11">
        <v>6</v>
      </c>
      <c r="G259" s="11">
        <v>0</v>
      </c>
      <c r="H259" s="12">
        <v>1801</v>
      </c>
      <c r="I259" s="12">
        <v>1701</v>
      </c>
      <c r="J259" s="12">
        <f>+H259*F259</f>
        <v>10806</v>
      </c>
      <c r="K259" s="18">
        <v>0</v>
      </c>
      <c r="L259" s="8">
        <f>IF(K259&gt;0,0,J259)</f>
        <v>10806</v>
      </c>
      <c r="M259" s="13">
        <f>IF(K259=0,0,L259+J259+K259)</f>
        <v>0</v>
      </c>
    </row>
    <row r="260" spans="1:13" x14ac:dyDescent="0.25">
      <c r="A260" s="25" t="s">
        <v>19</v>
      </c>
      <c r="B260" s="26">
        <v>45034</v>
      </c>
      <c r="C260" s="14">
        <v>80713</v>
      </c>
      <c r="D260" s="10" t="s">
        <v>14</v>
      </c>
      <c r="E260" s="11" t="s">
        <v>16</v>
      </c>
      <c r="F260" s="11">
        <v>19</v>
      </c>
      <c r="G260" s="11">
        <v>0</v>
      </c>
      <c r="H260" s="12">
        <v>1925</v>
      </c>
      <c r="I260" s="12">
        <v>1925</v>
      </c>
      <c r="J260" s="12">
        <f>+H260*F260</f>
        <v>36575</v>
      </c>
      <c r="K260" s="18">
        <v>0</v>
      </c>
      <c r="L260" s="8">
        <f>IF(K260&gt;0,0,J260)</f>
        <v>36575</v>
      </c>
      <c r="M260" s="13">
        <f>IF(K260=0,0,L260+J260+K260)</f>
        <v>0</v>
      </c>
    </row>
    <row r="261" spans="1:13" x14ac:dyDescent="0.25">
      <c r="A261" s="25" t="s">
        <v>13</v>
      </c>
      <c r="B261" s="26">
        <v>45033</v>
      </c>
      <c r="C261" s="14">
        <v>80743</v>
      </c>
      <c r="D261" s="10" t="s">
        <v>14</v>
      </c>
      <c r="E261" s="11" t="s">
        <v>22</v>
      </c>
      <c r="F261" s="11">
        <v>3</v>
      </c>
      <c r="G261" s="11">
        <v>0</v>
      </c>
      <c r="H261" s="12">
        <v>1820</v>
      </c>
      <c r="I261" s="12">
        <v>1701</v>
      </c>
      <c r="J261" s="12">
        <f>+H261*F261</f>
        <v>5460</v>
      </c>
      <c r="K261" s="18">
        <f>+J261*0.16</f>
        <v>873.6</v>
      </c>
      <c r="L261" s="8">
        <f>IF(K261&gt;0,0,J261)</f>
        <v>0</v>
      </c>
      <c r="M261" s="13">
        <f>IF(K261=0,0,L261+J261+K261)</f>
        <v>6333.6</v>
      </c>
    </row>
    <row r="262" spans="1:13" x14ac:dyDescent="0.25">
      <c r="A262" s="25" t="s">
        <v>13</v>
      </c>
      <c r="B262" s="26">
        <v>45033</v>
      </c>
      <c r="C262" s="14">
        <v>80752</v>
      </c>
      <c r="D262" s="10" t="s">
        <v>14</v>
      </c>
      <c r="E262" s="11" t="s">
        <v>16</v>
      </c>
      <c r="F262" s="11">
        <v>8</v>
      </c>
      <c r="G262" s="11">
        <v>0</v>
      </c>
      <c r="H262" s="12">
        <v>1925</v>
      </c>
      <c r="I262" s="12">
        <v>1925</v>
      </c>
      <c r="J262" s="12">
        <f>+H262*F262</f>
        <v>15400</v>
      </c>
      <c r="K262" s="18">
        <v>0</v>
      </c>
      <c r="L262" s="8">
        <f>IF(K262&gt;0,0,J262)</f>
        <v>15400</v>
      </c>
      <c r="M262" s="13">
        <f>IF(K262=0,0,L262+J262+K262)</f>
        <v>0</v>
      </c>
    </row>
    <row r="263" spans="1:13" x14ac:dyDescent="0.25">
      <c r="A263" s="25" t="s">
        <v>13</v>
      </c>
      <c r="B263" s="26">
        <v>45033</v>
      </c>
      <c r="C263" s="14">
        <v>80753</v>
      </c>
      <c r="D263" s="10" t="s">
        <v>14</v>
      </c>
      <c r="E263" s="11" t="s">
        <v>16</v>
      </c>
      <c r="F263" s="11">
        <v>21</v>
      </c>
      <c r="G263" s="11">
        <v>0</v>
      </c>
      <c r="H263" s="12">
        <v>2025</v>
      </c>
      <c r="I263" s="12">
        <v>1925</v>
      </c>
      <c r="J263" s="12">
        <f>+H263*F263</f>
        <v>42525</v>
      </c>
      <c r="K263" s="18">
        <v>0</v>
      </c>
      <c r="L263" s="8">
        <f>IF(K263&gt;0,0,J263)</f>
        <v>42525</v>
      </c>
      <c r="M263" s="13">
        <f>IF(K263=0,0,L263+J263+K263)</f>
        <v>0</v>
      </c>
    </row>
    <row r="264" spans="1:13" x14ac:dyDescent="0.25">
      <c r="A264" s="25" t="s">
        <v>13</v>
      </c>
      <c r="B264" s="26">
        <v>45033</v>
      </c>
      <c r="C264" s="14">
        <v>80754</v>
      </c>
      <c r="D264" s="10" t="s">
        <v>14</v>
      </c>
      <c r="E264" s="11" t="s">
        <v>16</v>
      </c>
      <c r="F264" s="11">
        <v>25</v>
      </c>
      <c r="G264" s="11">
        <v>0</v>
      </c>
      <c r="H264" s="12">
        <v>2025</v>
      </c>
      <c r="I264" s="12">
        <v>1925</v>
      </c>
      <c r="J264" s="12">
        <f>+H264*F264</f>
        <v>50625</v>
      </c>
      <c r="K264" s="18">
        <v>0</v>
      </c>
      <c r="L264" s="8">
        <f>IF(K264&gt;0,0,J264)</f>
        <v>50625</v>
      </c>
      <c r="M264" s="13">
        <f>IF(K264=0,0,L264+J264+K264)</f>
        <v>0</v>
      </c>
    </row>
    <row r="265" spans="1:13" x14ac:dyDescent="0.25">
      <c r="A265" s="25" t="s">
        <v>19</v>
      </c>
      <c r="B265" s="26">
        <v>45034</v>
      </c>
      <c r="C265" s="14">
        <v>80758</v>
      </c>
      <c r="D265" s="10" t="s">
        <v>14</v>
      </c>
      <c r="E265" s="11" t="s">
        <v>18</v>
      </c>
      <c r="F265" s="11">
        <v>6</v>
      </c>
      <c r="G265" s="11">
        <v>0</v>
      </c>
      <c r="H265" s="12">
        <v>1764</v>
      </c>
      <c r="I265" s="12">
        <v>1764</v>
      </c>
      <c r="J265" s="12">
        <f>+H265*F265</f>
        <v>10584</v>
      </c>
      <c r="K265" s="18">
        <f>+J265*0.16</f>
        <v>1693.44</v>
      </c>
      <c r="L265" s="8">
        <f>IF(K265&gt;0,0,J265)</f>
        <v>0</v>
      </c>
      <c r="M265" s="13">
        <f>IF(K265=0,0,L265+J265+K265)</f>
        <v>12277.44</v>
      </c>
    </row>
    <row r="266" spans="1:13" x14ac:dyDescent="0.25">
      <c r="A266" s="25" t="s">
        <v>19</v>
      </c>
      <c r="B266" s="26">
        <v>45034</v>
      </c>
      <c r="C266" s="14">
        <v>80759</v>
      </c>
      <c r="D266" s="10" t="s">
        <v>14</v>
      </c>
      <c r="E266" s="11" t="s">
        <v>27</v>
      </c>
      <c r="F266" s="11">
        <v>10</v>
      </c>
      <c r="G266" s="11">
        <v>10</v>
      </c>
      <c r="H266" s="12">
        <v>2388.2399999999998</v>
      </c>
      <c r="I266" s="12">
        <v>1925</v>
      </c>
      <c r="J266" s="12">
        <f>+H266*F266</f>
        <v>23882.399999999998</v>
      </c>
      <c r="K266" s="18">
        <f>+J266*0.16</f>
        <v>3821.1839999999997</v>
      </c>
      <c r="L266" s="8">
        <f>IF(K266&gt;0,0,J266)</f>
        <v>0</v>
      </c>
      <c r="M266" s="13">
        <f>IF(K266=0,0,L266+J266+K266)</f>
        <v>27703.583999999999</v>
      </c>
    </row>
    <row r="267" spans="1:13" x14ac:dyDescent="0.25">
      <c r="A267" s="25" t="s">
        <v>21</v>
      </c>
      <c r="B267" s="26">
        <v>45035</v>
      </c>
      <c r="C267" s="16">
        <v>80760</v>
      </c>
      <c r="D267" s="10" t="s">
        <v>14</v>
      </c>
      <c r="E267" s="11" t="s">
        <v>22</v>
      </c>
      <c r="F267" s="11">
        <v>7</v>
      </c>
      <c r="G267" s="11">
        <v>0</v>
      </c>
      <c r="H267" s="12">
        <v>1901.79</v>
      </c>
      <c r="I267" s="12">
        <v>1701</v>
      </c>
      <c r="J267" s="12">
        <f>+H267*F267</f>
        <v>13312.529999999999</v>
      </c>
      <c r="K267" s="18">
        <f>+J267*0.16</f>
        <v>2130.0047999999997</v>
      </c>
      <c r="L267" s="8">
        <f>IF(K267&gt;0,0,J267)</f>
        <v>0</v>
      </c>
      <c r="M267" s="13">
        <f>IF(K267=0,0,L267+J267+K267)</f>
        <v>15442.534799999998</v>
      </c>
    </row>
    <row r="268" spans="1:13" x14ac:dyDescent="0.25">
      <c r="A268" s="25" t="s">
        <v>21</v>
      </c>
      <c r="B268" s="26">
        <v>45035</v>
      </c>
      <c r="C268" s="16">
        <v>80761</v>
      </c>
      <c r="D268" s="10" t="s">
        <v>14</v>
      </c>
      <c r="E268" s="11" t="s">
        <v>16</v>
      </c>
      <c r="F268" s="11">
        <v>22</v>
      </c>
      <c r="G268" s="11">
        <v>0</v>
      </c>
      <c r="H268" s="12">
        <v>2088.2399999999998</v>
      </c>
      <c r="I268" s="12">
        <v>1925</v>
      </c>
      <c r="J268" s="12">
        <f>+H268*F268</f>
        <v>45941.279999999999</v>
      </c>
      <c r="K268" s="18">
        <f>+J268*0.16</f>
        <v>7350.6048000000001</v>
      </c>
      <c r="L268" s="8">
        <f>IF(K268&gt;0,0,J268)</f>
        <v>0</v>
      </c>
      <c r="M268" s="13">
        <f>IF(K268=0,0,L268+J268+K268)</f>
        <v>53291.8848</v>
      </c>
    </row>
    <row r="269" spans="1:13" x14ac:dyDescent="0.25">
      <c r="A269" s="25" t="s">
        <v>21</v>
      </c>
      <c r="B269" s="26">
        <v>45035</v>
      </c>
      <c r="C269" s="14">
        <v>80762</v>
      </c>
      <c r="D269" s="10" t="s">
        <v>14</v>
      </c>
      <c r="E269" s="11" t="s">
        <v>18</v>
      </c>
      <c r="F269" s="11">
        <v>6</v>
      </c>
      <c r="G269" s="11">
        <v>0</v>
      </c>
      <c r="H269" s="12">
        <v>1764</v>
      </c>
      <c r="I269" s="12">
        <v>1764</v>
      </c>
      <c r="J269" s="12">
        <f>+H269*F269</f>
        <v>10584</v>
      </c>
      <c r="K269" s="18">
        <f>+J269*0.16</f>
        <v>1693.44</v>
      </c>
      <c r="L269" s="8">
        <f>IF(K269&gt;0,0,J269)</f>
        <v>0</v>
      </c>
      <c r="M269" s="13">
        <f>IF(K269=0,0,L269+J269+K269)</f>
        <v>12277.44</v>
      </c>
    </row>
    <row r="270" spans="1:13" x14ac:dyDescent="0.25">
      <c r="A270" s="25" t="s">
        <v>21</v>
      </c>
      <c r="B270" s="26">
        <v>45035</v>
      </c>
      <c r="C270" s="14">
        <v>80764</v>
      </c>
      <c r="D270" s="10" t="s">
        <v>14</v>
      </c>
      <c r="E270" s="11" t="s">
        <v>22</v>
      </c>
      <c r="F270" s="11">
        <v>4</v>
      </c>
      <c r="G270" s="11">
        <v>0</v>
      </c>
      <c r="H270" s="12">
        <v>1701</v>
      </c>
      <c r="I270" s="12">
        <v>1701</v>
      </c>
      <c r="J270" s="12">
        <f>+H270*F270</f>
        <v>6804</v>
      </c>
      <c r="K270" s="18">
        <f>+J270*0.16</f>
        <v>1088.6400000000001</v>
      </c>
      <c r="L270" s="8">
        <f>IF(K270&gt;0,0,J270)</f>
        <v>0</v>
      </c>
      <c r="M270" s="13">
        <f>IF(K270=0,0,L270+J270+K270)</f>
        <v>7892.64</v>
      </c>
    </row>
    <row r="271" spans="1:13" x14ac:dyDescent="0.25">
      <c r="A271" s="25" t="s">
        <v>13</v>
      </c>
      <c r="B271" s="26">
        <v>45035</v>
      </c>
      <c r="C271" s="16">
        <v>80765</v>
      </c>
      <c r="D271" s="10" t="s">
        <v>14</v>
      </c>
      <c r="E271" s="11" t="s">
        <v>16</v>
      </c>
      <c r="F271" s="11">
        <v>9.5</v>
      </c>
      <c r="G271" s="11">
        <v>0</v>
      </c>
      <c r="H271" s="12">
        <v>1895</v>
      </c>
      <c r="I271" s="12">
        <v>1895</v>
      </c>
      <c r="J271" s="12">
        <f>+H271*F271</f>
        <v>18002.5</v>
      </c>
      <c r="K271" s="18">
        <f>+J271*0.16</f>
        <v>2880.4</v>
      </c>
      <c r="L271" s="8">
        <f>IF(K271&gt;0,0,J271)</f>
        <v>0</v>
      </c>
      <c r="M271" s="13">
        <f>IF(K271=0,0,L271+J271+K271)</f>
        <v>20882.900000000001</v>
      </c>
    </row>
    <row r="272" spans="1:13" x14ac:dyDescent="0.25">
      <c r="A272" s="25" t="s">
        <v>21</v>
      </c>
      <c r="B272" s="26">
        <v>45035</v>
      </c>
      <c r="C272" s="14">
        <v>80766</v>
      </c>
      <c r="D272" s="10" t="s">
        <v>14</v>
      </c>
      <c r="E272" s="11" t="s">
        <v>15</v>
      </c>
      <c r="F272" s="11">
        <v>20</v>
      </c>
      <c r="G272" s="11">
        <v>0</v>
      </c>
      <c r="H272" s="12">
        <v>2086</v>
      </c>
      <c r="I272" s="12">
        <v>2086</v>
      </c>
      <c r="J272" s="12">
        <f>+H272*F272</f>
        <v>41720</v>
      </c>
      <c r="K272" s="18">
        <v>0</v>
      </c>
      <c r="L272" s="8">
        <f>IF(K272&gt;0,0,J272)</f>
        <v>41720</v>
      </c>
      <c r="M272" s="13">
        <f>IF(K272=0,0,L272+J272+K272)</f>
        <v>0</v>
      </c>
    </row>
    <row r="273" spans="1:13" x14ac:dyDescent="0.25">
      <c r="A273" s="25" t="s">
        <v>21</v>
      </c>
      <c r="B273" s="26">
        <v>45035</v>
      </c>
      <c r="C273" s="14">
        <v>80767</v>
      </c>
      <c r="D273" s="10" t="s">
        <v>14</v>
      </c>
      <c r="E273" s="11" t="s">
        <v>17</v>
      </c>
      <c r="F273" s="11">
        <v>7</v>
      </c>
      <c r="G273" s="11">
        <v>7</v>
      </c>
      <c r="H273" s="12">
        <v>2049</v>
      </c>
      <c r="I273" s="12">
        <v>1764</v>
      </c>
      <c r="J273" s="12">
        <f>+H273*F273</f>
        <v>14343</v>
      </c>
      <c r="K273" s="18">
        <v>0</v>
      </c>
      <c r="L273" s="8">
        <f>IF(K273&gt;0,0,J273)</f>
        <v>14343</v>
      </c>
      <c r="M273" s="13">
        <f>IF(K273=0,0,L273+J273+K273)</f>
        <v>0</v>
      </c>
    </row>
    <row r="274" spans="1:13" x14ac:dyDescent="0.25">
      <c r="A274" s="25" t="s">
        <v>21</v>
      </c>
      <c r="B274" s="26">
        <v>45035</v>
      </c>
      <c r="C274" s="14">
        <v>80768</v>
      </c>
      <c r="D274" s="10" t="s">
        <v>14</v>
      </c>
      <c r="E274" s="11" t="s">
        <v>18</v>
      </c>
      <c r="F274" s="11">
        <v>21</v>
      </c>
      <c r="G274" s="11">
        <v>0</v>
      </c>
      <c r="H274" s="12">
        <v>1764</v>
      </c>
      <c r="I274" s="12">
        <v>1764</v>
      </c>
      <c r="J274" s="12">
        <f>+H274*F274</f>
        <v>37044</v>
      </c>
      <c r="K274" s="18">
        <v>0</v>
      </c>
      <c r="L274" s="8">
        <f>IF(K274&gt;0,0,J274)</f>
        <v>37044</v>
      </c>
      <c r="M274" s="13">
        <f>IF(K274=0,0,L274+J274+K274)</f>
        <v>0</v>
      </c>
    </row>
    <row r="275" spans="1:13" x14ac:dyDescent="0.25">
      <c r="A275" s="25" t="s">
        <v>13</v>
      </c>
      <c r="B275" s="26">
        <v>45036</v>
      </c>
      <c r="C275" s="14">
        <v>80769</v>
      </c>
      <c r="D275" s="10" t="s">
        <v>25</v>
      </c>
      <c r="E275" s="11" t="s">
        <v>17</v>
      </c>
      <c r="F275" s="11">
        <v>5.5</v>
      </c>
      <c r="G275" s="11">
        <v>5.5</v>
      </c>
      <c r="H275" s="12">
        <f>1727+263</f>
        <v>1990</v>
      </c>
      <c r="I275" s="12">
        <v>1727</v>
      </c>
      <c r="J275" s="12">
        <f>+H275*F275</f>
        <v>10945</v>
      </c>
      <c r="K275" s="18">
        <f>+J275*0.16</f>
        <v>1751.2</v>
      </c>
      <c r="L275" s="8">
        <f>IF(K275&gt;0,0,J275)</f>
        <v>0</v>
      </c>
      <c r="M275" s="13">
        <f>IF(K275=0,0,L275+J275+K275)</f>
        <v>12696.2</v>
      </c>
    </row>
    <row r="276" spans="1:13" x14ac:dyDescent="0.25">
      <c r="A276" s="25" t="s">
        <v>13</v>
      </c>
      <c r="B276" s="26">
        <v>45036</v>
      </c>
      <c r="C276" s="14">
        <v>80771</v>
      </c>
      <c r="D276" s="10" t="s">
        <v>25</v>
      </c>
      <c r="E276" s="11" t="s">
        <v>35</v>
      </c>
      <c r="F276" s="11">
        <v>4</v>
      </c>
      <c r="G276" s="11">
        <v>0</v>
      </c>
      <c r="H276" s="12">
        <v>1517</v>
      </c>
      <c r="I276" s="12">
        <v>1517</v>
      </c>
      <c r="J276" s="12">
        <f>+H276*F276</f>
        <v>6068</v>
      </c>
      <c r="K276" s="18">
        <f>+J276*0.16</f>
        <v>970.88</v>
      </c>
      <c r="L276" s="8">
        <f>IF(K276&gt;0,0,J276)</f>
        <v>0</v>
      </c>
      <c r="M276" s="13">
        <f>IF(K276=0,0,L276+J276+K276)</f>
        <v>7038.88</v>
      </c>
    </row>
    <row r="277" spans="1:13" x14ac:dyDescent="0.25">
      <c r="A277" s="25" t="s">
        <v>13</v>
      </c>
      <c r="B277" s="29">
        <v>45037</v>
      </c>
      <c r="C277" s="14">
        <v>80773</v>
      </c>
      <c r="D277" s="10" t="s">
        <v>25</v>
      </c>
      <c r="E277" s="11" t="s">
        <v>18</v>
      </c>
      <c r="F277" s="11">
        <v>4</v>
      </c>
      <c r="G277" s="11">
        <v>0</v>
      </c>
      <c r="H277" s="12">
        <v>1727</v>
      </c>
      <c r="I277" s="12">
        <v>1727</v>
      </c>
      <c r="J277" s="12">
        <f>+H277*F277</f>
        <v>6908</v>
      </c>
      <c r="K277" s="18">
        <f>+J277*0.16</f>
        <v>1105.28</v>
      </c>
      <c r="L277" s="8">
        <f>IF(K277&gt;0,0,J277)</f>
        <v>0</v>
      </c>
      <c r="M277" s="13">
        <f>IF(K277=0,0,L277+J277+K277)</f>
        <v>8013.28</v>
      </c>
    </row>
    <row r="278" spans="1:13" x14ac:dyDescent="0.25">
      <c r="A278" s="25" t="s">
        <v>13</v>
      </c>
      <c r="B278" s="26">
        <v>45034</v>
      </c>
      <c r="C278" s="14">
        <v>80774</v>
      </c>
      <c r="D278" s="10" t="s">
        <v>14</v>
      </c>
      <c r="E278" s="11" t="s">
        <v>22</v>
      </c>
      <c r="F278" s="11">
        <v>10</v>
      </c>
      <c r="G278" s="11">
        <v>0</v>
      </c>
      <c r="H278" s="12">
        <v>1701</v>
      </c>
      <c r="I278" s="12">
        <v>1701</v>
      </c>
      <c r="J278" s="12">
        <f>+H278*F278</f>
        <v>17010</v>
      </c>
      <c r="K278" s="18">
        <v>0</v>
      </c>
      <c r="L278" s="8">
        <f>IF(K278&gt;0,0,J278)</f>
        <v>17010</v>
      </c>
      <c r="M278" s="13">
        <f>IF(K278=0,0,L278+J278+K278)</f>
        <v>0</v>
      </c>
    </row>
    <row r="279" spans="1:13" x14ac:dyDescent="0.25">
      <c r="A279" s="25" t="s">
        <v>13</v>
      </c>
      <c r="B279" s="26">
        <v>45034</v>
      </c>
      <c r="C279" s="16">
        <v>80775</v>
      </c>
      <c r="D279" s="10" t="s">
        <v>14</v>
      </c>
      <c r="E279" s="11" t="s">
        <v>18</v>
      </c>
      <c r="F279" s="11">
        <v>5</v>
      </c>
      <c r="G279" s="11">
        <v>0</v>
      </c>
      <c r="H279" s="12">
        <v>2100</v>
      </c>
      <c r="I279" s="12">
        <v>1764</v>
      </c>
      <c r="J279" s="12">
        <f>+H279*F279</f>
        <v>10500</v>
      </c>
      <c r="K279" s="18">
        <f>+J279*0.16</f>
        <v>1680</v>
      </c>
      <c r="L279" s="8">
        <f>IF(K279&gt;0,0,J279)</f>
        <v>0</v>
      </c>
      <c r="M279" s="13">
        <f>IF(K279=0,0,L279+J279+K279)</f>
        <v>12180</v>
      </c>
    </row>
    <row r="280" spans="1:13" x14ac:dyDescent="0.25">
      <c r="A280" s="25" t="s">
        <v>21</v>
      </c>
      <c r="B280" s="26">
        <v>45035</v>
      </c>
      <c r="C280" s="14">
        <v>80776</v>
      </c>
      <c r="D280" s="10" t="s">
        <v>25</v>
      </c>
      <c r="E280" s="11" t="s">
        <v>17</v>
      </c>
      <c r="F280" s="11">
        <v>9</v>
      </c>
      <c r="G280" s="11">
        <v>9</v>
      </c>
      <c r="H280" s="12">
        <v>1990</v>
      </c>
      <c r="I280" s="12">
        <v>1727</v>
      </c>
      <c r="J280" s="12">
        <f>+H280*F280</f>
        <v>17910</v>
      </c>
      <c r="K280" s="18">
        <f>+J280*0.16</f>
        <v>2865.6</v>
      </c>
      <c r="L280" s="8">
        <f>IF(K280&gt;0,0,J280)</f>
        <v>0</v>
      </c>
      <c r="M280" s="13">
        <f>IF(K280=0,0,L280+J280+K280)</f>
        <v>20775.599999999999</v>
      </c>
    </row>
    <row r="281" spans="1:13" x14ac:dyDescent="0.25">
      <c r="A281" s="25" t="s">
        <v>21</v>
      </c>
      <c r="B281" s="26">
        <v>45035</v>
      </c>
      <c r="C281" s="16">
        <v>80777</v>
      </c>
      <c r="D281" s="10" t="s">
        <v>25</v>
      </c>
      <c r="E281" s="11" t="s">
        <v>35</v>
      </c>
      <c r="F281" s="11">
        <v>4</v>
      </c>
      <c r="G281" s="11">
        <v>0</v>
      </c>
      <c r="H281" s="12">
        <v>1517</v>
      </c>
      <c r="I281" s="12">
        <v>1517</v>
      </c>
      <c r="J281" s="12">
        <f>+H281*F281</f>
        <v>6068</v>
      </c>
      <c r="K281" s="18">
        <f>+J281*0.16</f>
        <v>970.88</v>
      </c>
      <c r="L281" s="8">
        <f>IF(K281&gt;0,0,J281)</f>
        <v>0</v>
      </c>
      <c r="M281" s="13">
        <f>IF(K281=0,0,L281+J281+K281)</f>
        <v>7038.88</v>
      </c>
    </row>
    <row r="282" spans="1:13" x14ac:dyDescent="0.25">
      <c r="A282" s="25" t="s">
        <v>19</v>
      </c>
      <c r="B282" s="29">
        <v>45037</v>
      </c>
      <c r="C282" s="14">
        <v>80778</v>
      </c>
      <c r="D282" s="10" t="s">
        <v>25</v>
      </c>
      <c r="E282" s="11" t="s">
        <v>22</v>
      </c>
      <c r="F282" s="11">
        <v>4</v>
      </c>
      <c r="G282" s="11">
        <v>0</v>
      </c>
      <c r="H282" s="12">
        <v>1702</v>
      </c>
      <c r="I282" s="12">
        <v>1701</v>
      </c>
      <c r="J282" s="12">
        <f>+H282*F282</f>
        <v>6808</v>
      </c>
      <c r="K282" s="18">
        <f>+J282*0.16</f>
        <v>1089.28</v>
      </c>
      <c r="L282" s="8">
        <f>IF(K282&gt;0,0,J282)</f>
        <v>0</v>
      </c>
      <c r="M282" s="13">
        <f>IF(K282=0,0,L282+J282+K282)</f>
        <v>7897.28</v>
      </c>
    </row>
    <row r="283" spans="1:13" x14ac:dyDescent="0.25">
      <c r="A283" s="25" t="s">
        <v>21</v>
      </c>
      <c r="B283" s="26">
        <v>45035</v>
      </c>
      <c r="C283" s="14">
        <v>80779</v>
      </c>
      <c r="D283" s="10" t="s">
        <v>25</v>
      </c>
      <c r="E283" s="11" t="s">
        <v>22</v>
      </c>
      <c r="F283" s="11">
        <v>4</v>
      </c>
      <c r="G283" s="11">
        <v>0</v>
      </c>
      <c r="H283" s="12">
        <v>1702</v>
      </c>
      <c r="I283" s="12">
        <v>1702</v>
      </c>
      <c r="J283" s="12">
        <f>+H283*F283</f>
        <v>6808</v>
      </c>
      <c r="K283" s="18">
        <f>+J283*0.16</f>
        <v>1089.28</v>
      </c>
      <c r="L283" s="8">
        <f>IF(K283&gt;0,0,J283)</f>
        <v>0</v>
      </c>
      <c r="M283" s="13">
        <f>IF(K283=0,0,L283+J283+K283)</f>
        <v>7897.28</v>
      </c>
    </row>
    <row r="284" spans="1:13" x14ac:dyDescent="0.25">
      <c r="A284" s="25" t="s">
        <v>21</v>
      </c>
      <c r="B284" s="26">
        <v>45035</v>
      </c>
      <c r="C284" s="16">
        <v>80780</v>
      </c>
      <c r="D284" s="10" t="s">
        <v>25</v>
      </c>
      <c r="E284" s="11" t="s">
        <v>18</v>
      </c>
      <c r="F284" s="11">
        <v>4.5</v>
      </c>
      <c r="G284" s="11">
        <v>0</v>
      </c>
      <c r="H284" s="12">
        <v>1727</v>
      </c>
      <c r="I284" s="12">
        <v>1727</v>
      </c>
      <c r="J284" s="12">
        <f>+H284*F284</f>
        <v>7771.5</v>
      </c>
      <c r="K284" s="18">
        <f>+J284*0.16</f>
        <v>1243.44</v>
      </c>
      <c r="L284" s="8">
        <f>IF(K284&gt;0,0,J284)</f>
        <v>0</v>
      </c>
      <c r="M284" s="13">
        <f>IF(K284=0,0,L284+J284+K284)</f>
        <v>9014.94</v>
      </c>
    </row>
    <row r="285" spans="1:13" x14ac:dyDescent="0.25">
      <c r="A285" s="25" t="s">
        <v>19</v>
      </c>
      <c r="B285" s="29">
        <v>45037</v>
      </c>
      <c r="C285" s="14">
        <v>80782</v>
      </c>
      <c r="D285" s="10" t="s">
        <v>25</v>
      </c>
      <c r="E285" s="11" t="s">
        <v>18</v>
      </c>
      <c r="F285" s="11">
        <v>7.5</v>
      </c>
      <c r="G285" s="11">
        <v>0</v>
      </c>
      <c r="H285" s="12">
        <v>1727</v>
      </c>
      <c r="I285" s="12">
        <v>1727</v>
      </c>
      <c r="J285" s="12">
        <f>+H285*F285</f>
        <v>12952.5</v>
      </c>
      <c r="K285" s="18">
        <f>+J285*0.16</f>
        <v>2072.4</v>
      </c>
      <c r="L285" s="8">
        <f>IF(K285&gt;0,0,J285)</f>
        <v>0</v>
      </c>
      <c r="M285" s="13">
        <f>IF(K285=0,0,L285+J285+K285)</f>
        <v>15024.9</v>
      </c>
    </row>
    <row r="286" spans="1:13" x14ac:dyDescent="0.25">
      <c r="A286" s="17" t="s">
        <v>21</v>
      </c>
      <c r="B286" s="26">
        <v>45035</v>
      </c>
      <c r="C286" s="14">
        <v>80783</v>
      </c>
      <c r="D286" s="10" t="s">
        <v>25</v>
      </c>
      <c r="E286" s="11" t="s">
        <v>35</v>
      </c>
      <c r="F286" s="11">
        <v>5</v>
      </c>
      <c r="G286" s="11">
        <v>0</v>
      </c>
      <c r="H286" s="12">
        <v>1517</v>
      </c>
      <c r="I286" s="12">
        <v>1517</v>
      </c>
      <c r="J286" s="12">
        <f>+H286*F286</f>
        <v>7585</v>
      </c>
      <c r="K286" s="18">
        <f>+J286*0.16</f>
        <v>1213.6000000000001</v>
      </c>
      <c r="L286" s="8">
        <f>IF(K286&gt;0,0,J286)</f>
        <v>0</v>
      </c>
      <c r="M286" s="13">
        <f>IF(K286=0,0,L286+J286+K286)</f>
        <v>8798.6</v>
      </c>
    </row>
    <row r="287" spans="1:13" x14ac:dyDescent="0.25">
      <c r="A287" s="17" t="s">
        <v>21</v>
      </c>
      <c r="B287" s="26">
        <v>45035</v>
      </c>
      <c r="C287" s="14">
        <v>80784</v>
      </c>
      <c r="D287" s="10" t="s">
        <v>25</v>
      </c>
      <c r="E287" s="11" t="s">
        <v>18</v>
      </c>
      <c r="F287" s="11">
        <v>3</v>
      </c>
      <c r="G287" s="11">
        <v>0</v>
      </c>
      <c r="H287" s="12">
        <v>1727</v>
      </c>
      <c r="I287" s="12">
        <v>1727</v>
      </c>
      <c r="J287" s="12">
        <f>+H287*F287</f>
        <v>5181</v>
      </c>
      <c r="K287" s="18">
        <f>+J287*0.16</f>
        <v>828.96</v>
      </c>
      <c r="L287" s="8">
        <f>IF(K287&gt;0,0,J287)</f>
        <v>0</v>
      </c>
      <c r="M287" s="13">
        <f>IF(K287=0,0,L287+J287+K287)</f>
        <v>6009.96</v>
      </c>
    </row>
    <row r="288" spans="1:13" x14ac:dyDescent="0.25">
      <c r="A288" s="17" t="s">
        <v>19</v>
      </c>
      <c r="B288" s="26">
        <v>45036</v>
      </c>
      <c r="C288" s="14">
        <v>80785</v>
      </c>
      <c r="D288" s="10" t="s">
        <v>25</v>
      </c>
      <c r="E288" s="11" t="s">
        <v>18</v>
      </c>
      <c r="F288" s="11">
        <v>6</v>
      </c>
      <c r="G288" s="11">
        <v>0</v>
      </c>
      <c r="H288" s="12">
        <v>1727</v>
      </c>
      <c r="I288" s="12">
        <v>1727</v>
      </c>
      <c r="J288" s="12">
        <f>+H288*F288</f>
        <v>10362</v>
      </c>
      <c r="K288" s="18">
        <f>+J288*0.16</f>
        <v>1657.92</v>
      </c>
      <c r="L288" s="8">
        <f>IF(K288&gt;0,0,J288)</f>
        <v>0</v>
      </c>
      <c r="M288" s="13">
        <f>IF(K288=0,0,L288+J288+K288)</f>
        <v>12019.92</v>
      </c>
    </row>
    <row r="289" spans="1:13" x14ac:dyDescent="0.25">
      <c r="A289" s="17" t="s">
        <v>21</v>
      </c>
      <c r="B289" s="26">
        <v>45035</v>
      </c>
      <c r="C289" s="16">
        <v>80786</v>
      </c>
      <c r="D289" s="10" t="s">
        <v>25</v>
      </c>
      <c r="E289" s="11" t="s">
        <v>22</v>
      </c>
      <c r="F289" s="11">
        <v>4</v>
      </c>
      <c r="G289" s="11">
        <v>0</v>
      </c>
      <c r="H289" s="12">
        <v>1702</v>
      </c>
      <c r="I289" s="12">
        <v>1702</v>
      </c>
      <c r="J289" s="12">
        <f>+H289*F289</f>
        <v>6808</v>
      </c>
      <c r="K289" s="18">
        <f>+J289*0.16</f>
        <v>1089.28</v>
      </c>
      <c r="L289" s="8">
        <f>IF(K289&gt;0,0,J289)</f>
        <v>0</v>
      </c>
      <c r="M289" s="13">
        <f>IF(K289=0,0,L289+J289+K289)</f>
        <v>7897.28</v>
      </c>
    </row>
    <row r="290" spans="1:13" x14ac:dyDescent="0.25">
      <c r="A290" s="17" t="s">
        <v>19</v>
      </c>
      <c r="B290" s="26">
        <v>45035</v>
      </c>
      <c r="C290" s="16">
        <v>80786</v>
      </c>
      <c r="D290" s="10" t="s">
        <v>25</v>
      </c>
      <c r="E290" s="11" t="s">
        <v>18</v>
      </c>
      <c r="F290" s="11">
        <v>4.5</v>
      </c>
      <c r="G290" s="11">
        <v>0</v>
      </c>
      <c r="H290" s="12">
        <v>1727</v>
      </c>
      <c r="I290" s="12">
        <v>1727</v>
      </c>
      <c r="J290" s="12">
        <f>+H290*F290</f>
        <v>7771.5</v>
      </c>
      <c r="K290" s="18">
        <f>+J290*0.16</f>
        <v>1243.44</v>
      </c>
      <c r="L290" s="8">
        <f>IF(K290&gt;0,0,J290)</f>
        <v>0</v>
      </c>
      <c r="M290" s="13">
        <f>IF(K290=0,0,L290+J290+K290)</f>
        <v>9014.94</v>
      </c>
    </row>
    <row r="291" spans="1:13" x14ac:dyDescent="0.25">
      <c r="A291" s="17" t="s">
        <v>13</v>
      </c>
      <c r="B291" s="26">
        <v>45036</v>
      </c>
      <c r="C291" s="14">
        <v>80832</v>
      </c>
      <c r="D291" s="10" t="s">
        <v>25</v>
      </c>
      <c r="E291" s="11" t="s">
        <v>18</v>
      </c>
      <c r="F291" s="11">
        <v>8</v>
      </c>
      <c r="G291" s="11">
        <v>0</v>
      </c>
      <c r="H291" s="12">
        <v>1727</v>
      </c>
      <c r="I291" s="12">
        <v>1727</v>
      </c>
      <c r="J291" s="12">
        <f>+H291*F291</f>
        <v>13816</v>
      </c>
      <c r="K291" s="18">
        <f>+J291*0.16</f>
        <v>2210.56</v>
      </c>
      <c r="L291" s="8">
        <f>IF(K291&gt;0,0,J291)</f>
        <v>0</v>
      </c>
      <c r="M291" s="13">
        <f>IF(K291=0,0,L291+J291+K291)</f>
        <v>16026.56</v>
      </c>
    </row>
    <row r="292" spans="1:13" x14ac:dyDescent="0.25">
      <c r="A292" s="17" t="s">
        <v>13</v>
      </c>
      <c r="B292" s="26">
        <v>45036</v>
      </c>
      <c r="C292" s="14">
        <v>80833</v>
      </c>
      <c r="D292" s="10" t="s">
        <v>25</v>
      </c>
      <c r="E292" s="11" t="s">
        <v>35</v>
      </c>
      <c r="F292" s="11">
        <v>5</v>
      </c>
      <c r="G292" s="11">
        <v>0</v>
      </c>
      <c r="H292" s="12">
        <v>1517</v>
      </c>
      <c r="I292" s="12">
        <v>1517</v>
      </c>
      <c r="J292" s="12">
        <f>+H292*F292</f>
        <v>7585</v>
      </c>
      <c r="K292" s="18">
        <f>+J292*0.16</f>
        <v>1213.6000000000001</v>
      </c>
      <c r="L292" s="8">
        <f>IF(K292&gt;0,0,J292)</f>
        <v>0</v>
      </c>
      <c r="M292" s="13">
        <f>IF(K292=0,0,L292+J292+K292)</f>
        <v>8798.6</v>
      </c>
    </row>
    <row r="293" spans="1:13" x14ac:dyDescent="0.25">
      <c r="A293" s="17" t="s">
        <v>13</v>
      </c>
      <c r="B293" s="29">
        <v>45037</v>
      </c>
      <c r="C293" s="14">
        <v>80835</v>
      </c>
      <c r="D293" s="10" t="s">
        <v>25</v>
      </c>
      <c r="E293" s="11" t="s">
        <v>17</v>
      </c>
      <c r="F293" s="11">
        <v>7</v>
      </c>
      <c r="G293" s="11">
        <v>7</v>
      </c>
      <c r="H293" s="12">
        <f>1727+263</f>
        <v>1990</v>
      </c>
      <c r="I293" s="12">
        <v>1727</v>
      </c>
      <c r="J293" s="12">
        <f>+H293*F293</f>
        <v>13930</v>
      </c>
      <c r="K293" s="18">
        <f>+J293*0.16</f>
        <v>2228.8000000000002</v>
      </c>
      <c r="L293" s="8">
        <f>IF(K293&gt;0,0,J293)</f>
        <v>0</v>
      </c>
      <c r="M293" s="13">
        <f>IF(K293=0,0,L293+J293+K293)</f>
        <v>16158.8</v>
      </c>
    </row>
    <row r="294" spans="1:13" x14ac:dyDescent="0.25">
      <c r="A294" s="17" t="s">
        <v>21</v>
      </c>
      <c r="B294" s="29">
        <v>45041</v>
      </c>
      <c r="C294" s="14">
        <v>80837</v>
      </c>
      <c r="D294" s="10" t="s">
        <v>25</v>
      </c>
      <c r="E294" s="11" t="s">
        <v>18</v>
      </c>
      <c r="F294" s="11">
        <v>5.5</v>
      </c>
      <c r="G294" s="11">
        <v>0</v>
      </c>
      <c r="H294" s="12">
        <v>1727</v>
      </c>
      <c r="I294" s="12">
        <v>1727</v>
      </c>
      <c r="J294" s="12">
        <f>+H294*F294</f>
        <v>9498.5</v>
      </c>
      <c r="K294" s="18">
        <f>+J294*0.16</f>
        <v>1519.76</v>
      </c>
      <c r="L294" s="8">
        <f>IF(K294&gt;0,0,J294)</f>
        <v>0</v>
      </c>
      <c r="M294" s="13">
        <f>IF(K294=0,0,L294+J294+K294)</f>
        <v>11018.26</v>
      </c>
    </row>
    <row r="295" spans="1:13" x14ac:dyDescent="0.25">
      <c r="A295" s="17" t="s">
        <v>21</v>
      </c>
      <c r="B295" s="29">
        <v>45037</v>
      </c>
      <c r="C295" s="14">
        <v>80838</v>
      </c>
      <c r="D295" s="10" t="s">
        <v>25</v>
      </c>
      <c r="E295" s="11" t="s">
        <v>18</v>
      </c>
      <c r="F295" s="11">
        <v>4</v>
      </c>
      <c r="G295" s="11">
        <v>0</v>
      </c>
      <c r="H295" s="12">
        <v>1727</v>
      </c>
      <c r="I295" s="12">
        <v>1727</v>
      </c>
      <c r="J295" s="12">
        <f>+H295*F295</f>
        <v>6908</v>
      </c>
      <c r="K295" s="18">
        <f>+J295*0.16</f>
        <v>1105.28</v>
      </c>
      <c r="L295" s="8">
        <f>IF(K295&gt;0,0,J295)</f>
        <v>0</v>
      </c>
      <c r="M295" s="13">
        <f>IF(K295=0,0,L295+J295+K295)</f>
        <v>8013.28</v>
      </c>
    </row>
    <row r="296" spans="1:13" x14ac:dyDescent="0.25">
      <c r="A296" s="17" t="s">
        <v>19</v>
      </c>
      <c r="B296" s="26">
        <v>45036</v>
      </c>
      <c r="C296" s="14">
        <v>80839</v>
      </c>
      <c r="D296" s="10" t="s">
        <v>25</v>
      </c>
      <c r="E296" s="11" t="s">
        <v>18</v>
      </c>
      <c r="F296" s="11">
        <v>7</v>
      </c>
      <c r="G296" s="11">
        <v>0</v>
      </c>
      <c r="H296" s="12">
        <v>1727</v>
      </c>
      <c r="I296" s="12">
        <v>1727</v>
      </c>
      <c r="J296" s="12">
        <f>+H296*F296</f>
        <v>12089</v>
      </c>
      <c r="K296" s="18">
        <f>+J296*0.16</f>
        <v>1934.24</v>
      </c>
      <c r="L296" s="8">
        <f>IF(K296&gt;0,0,J296)</f>
        <v>0</v>
      </c>
      <c r="M296" s="13">
        <f>IF(K296=0,0,L296+J296+K296)</f>
        <v>14023.24</v>
      </c>
    </row>
    <row r="297" spans="1:13" x14ac:dyDescent="0.25">
      <c r="A297" s="17" t="s">
        <v>19</v>
      </c>
      <c r="B297" s="26">
        <v>45036</v>
      </c>
      <c r="C297" s="14">
        <v>80840</v>
      </c>
      <c r="D297" s="10" t="s">
        <v>14</v>
      </c>
      <c r="E297" s="11" t="s">
        <v>16</v>
      </c>
      <c r="F297" s="11">
        <v>10</v>
      </c>
      <c r="G297" s="11">
        <v>0</v>
      </c>
      <c r="H297" s="12">
        <v>1925</v>
      </c>
      <c r="I297" s="12">
        <v>1925</v>
      </c>
      <c r="J297" s="12">
        <f>+H297*F297</f>
        <v>19250</v>
      </c>
      <c r="K297" s="18">
        <v>0</v>
      </c>
      <c r="L297" s="8">
        <f>IF(K297&gt;0,0,J297)</f>
        <v>19250</v>
      </c>
      <c r="M297" s="13">
        <f>IF(K297=0,0,L297+J297+K297)</f>
        <v>0</v>
      </c>
    </row>
    <row r="298" spans="1:13" x14ac:dyDescent="0.25">
      <c r="A298" s="17" t="s">
        <v>13</v>
      </c>
      <c r="B298" s="26">
        <v>45036</v>
      </c>
      <c r="C298" s="14">
        <v>80841</v>
      </c>
      <c r="D298" s="10" t="s">
        <v>14</v>
      </c>
      <c r="E298" s="11" t="s">
        <v>16</v>
      </c>
      <c r="F298" s="11">
        <v>14</v>
      </c>
      <c r="G298" s="11">
        <v>0</v>
      </c>
      <c r="H298" s="12">
        <v>1895</v>
      </c>
      <c r="I298" s="12">
        <v>1895</v>
      </c>
      <c r="J298" s="12">
        <f>+H298*F298</f>
        <v>26530</v>
      </c>
      <c r="K298" s="18">
        <f>+J298*0.16</f>
        <v>4244.8</v>
      </c>
      <c r="L298" s="8">
        <f>IF(K298&gt;0,0,J298)</f>
        <v>0</v>
      </c>
      <c r="M298" s="13">
        <f>IF(K298=0,0,L298+J298+K298)</f>
        <v>30774.799999999999</v>
      </c>
    </row>
    <row r="299" spans="1:13" x14ac:dyDescent="0.25">
      <c r="A299" s="17" t="s">
        <v>19</v>
      </c>
      <c r="B299" s="26">
        <v>45036</v>
      </c>
      <c r="C299" s="14">
        <v>80842</v>
      </c>
      <c r="D299" s="10" t="s">
        <v>14</v>
      </c>
      <c r="E299" s="11" t="s">
        <v>16</v>
      </c>
      <c r="F299" s="11">
        <v>14.5</v>
      </c>
      <c r="G299" s="11">
        <v>0</v>
      </c>
      <c r="H299" s="12">
        <v>2088.2399999999998</v>
      </c>
      <c r="I299" s="12">
        <v>1925</v>
      </c>
      <c r="J299" s="12">
        <f>+H299*F299</f>
        <v>30279.479999999996</v>
      </c>
      <c r="K299" s="18">
        <f>+J299*0.16</f>
        <v>4844.7167999999992</v>
      </c>
      <c r="L299" s="8">
        <f>IF(K299&gt;0,0,J299)</f>
        <v>0</v>
      </c>
      <c r="M299" s="13">
        <f>IF(K299=0,0,L299+J299+K299)</f>
        <v>35124.196799999998</v>
      </c>
    </row>
    <row r="300" spans="1:13" x14ac:dyDescent="0.25">
      <c r="A300" s="17" t="s">
        <v>19</v>
      </c>
      <c r="B300" s="26">
        <v>45036</v>
      </c>
      <c r="C300" s="14">
        <v>80843</v>
      </c>
      <c r="D300" s="10" t="s">
        <v>14</v>
      </c>
      <c r="E300" s="11" t="s">
        <v>27</v>
      </c>
      <c r="F300" s="11">
        <v>10</v>
      </c>
      <c r="G300" s="11">
        <v>10</v>
      </c>
      <c r="H300" s="12">
        <v>2388.2399999999998</v>
      </c>
      <c r="I300" s="12">
        <v>1925</v>
      </c>
      <c r="J300" s="12">
        <f>+H300*F300</f>
        <v>23882.399999999998</v>
      </c>
      <c r="K300" s="18">
        <f>+J300*0.16</f>
        <v>3821.1839999999997</v>
      </c>
      <c r="L300" s="8">
        <f>IF(K300&gt;0,0,J300)</f>
        <v>0</v>
      </c>
      <c r="M300" s="13">
        <f>IF(K300=0,0,L300+J300+K300)</f>
        <v>27703.583999999999</v>
      </c>
    </row>
    <row r="301" spans="1:13" x14ac:dyDescent="0.25">
      <c r="A301" s="17" t="s">
        <v>13</v>
      </c>
      <c r="B301" s="26">
        <v>45035</v>
      </c>
      <c r="C301" s="16">
        <v>80844</v>
      </c>
      <c r="D301" s="10" t="s">
        <v>14</v>
      </c>
      <c r="E301" s="11" t="s">
        <v>18</v>
      </c>
      <c r="F301" s="11">
        <v>5</v>
      </c>
      <c r="G301" s="11">
        <v>0</v>
      </c>
      <c r="H301" s="12">
        <f>9500/F301</f>
        <v>1900</v>
      </c>
      <c r="I301" s="12">
        <v>1764</v>
      </c>
      <c r="J301" s="12">
        <f>+H301*F301</f>
        <v>9500</v>
      </c>
      <c r="K301" s="18">
        <f>+J301*0.16</f>
        <v>1520</v>
      </c>
      <c r="L301" s="8">
        <f>IF(K301&gt;0,0,J301)</f>
        <v>0</v>
      </c>
      <c r="M301" s="13">
        <f>IF(K301=0,0,L301+J301+K301)</f>
        <v>11020</v>
      </c>
    </row>
    <row r="302" spans="1:13" x14ac:dyDescent="0.25">
      <c r="A302" s="17" t="s">
        <v>13</v>
      </c>
      <c r="B302" s="26">
        <v>45035</v>
      </c>
      <c r="C302" s="14">
        <v>80845</v>
      </c>
      <c r="D302" s="10" t="s">
        <v>14</v>
      </c>
      <c r="E302" s="11" t="s">
        <v>18</v>
      </c>
      <c r="F302" s="11">
        <v>6.5</v>
      </c>
      <c r="G302" s="11">
        <v>0</v>
      </c>
      <c r="H302" s="12">
        <v>1900</v>
      </c>
      <c r="I302" s="12">
        <v>1764</v>
      </c>
      <c r="J302" s="12">
        <f>+H302*F302</f>
        <v>12350</v>
      </c>
      <c r="K302" s="18">
        <f>+J302*0.16</f>
        <v>1976</v>
      </c>
      <c r="L302" s="8">
        <f>IF(K302&gt;0,0,J302)</f>
        <v>0</v>
      </c>
      <c r="M302" s="13">
        <f>IF(K302=0,0,L302+J302+K302)</f>
        <v>14326</v>
      </c>
    </row>
    <row r="303" spans="1:13" x14ac:dyDescent="0.25">
      <c r="A303" s="17" t="s">
        <v>19</v>
      </c>
      <c r="B303" s="26">
        <v>45036</v>
      </c>
      <c r="C303" s="14">
        <v>80846</v>
      </c>
      <c r="D303" s="10" t="s">
        <v>14</v>
      </c>
      <c r="E303" s="11" t="s">
        <v>15</v>
      </c>
      <c r="F303" s="11">
        <v>5</v>
      </c>
      <c r="G303" s="11">
        <v>0</v>
      </c>
      <c r="H303" s="12">
        <v>2086</v>
      </c>
      <c r="I303" s="12">
        <v>2086</v>
      </c>
      <c r="J303" s="12">
        <f>+H303*F303</f>
        <v>10430</v>
      </c>
      <c r="K303" s="18">
        <v>0</v>
      </c>
      <c r="L303" s="8">
        <f>IF(K303&gt;0,0,J303)</f>
        <v>10430</v>
      </c>
      <c r="M303" s="13">
        <f>IF(K303=0,0,L303+J303+K303)</f>
        <v>0</v>
      </c>
    </row>
    <row r="304" spans="1:13" x14ac:dyDescent="0.25">
      <c r="A304" s="17" t="s">
        <v>19</v>
      </c>
      <c r="B304" s="26">
        <v>45036</v>
      </c>
      <c r="C304" s="14">
        <v>80847</v>
      </c>
      <c r="D304" s="10" t="s">
        <v>14</v>
      </c>
      <c r="E304" s="11" t="s">
        <v>18</v>
      </c>
      <c r="F304" s="11">
        <v>42</v>
      </c>
      <c r="G304" s="11">
        <v>0</v>
      </c>
      <c r="H304" s="12">
        <v>1764</v>
      </c>
      <c r="I304" s="12">
        <v>1764</v>
      </c>
      <c r="J304" s="12">
        <f>+H304*F304</f>
        <v>74088</v>
      </c>
      <c r="K304" s="18">
        <v>0</v>
      </c>
      <c r="L304" s="8">
        <f>IF(K304&gt;0,0,J304)</f>
        <v>74088</v>
      </c>
      <c r="M304" s="13">
        <f>IF(K304=0,0,L304+J304+K304)</f>
        <v>0</v>
      </c>
    </row>
    <row r="305" spans="1:13" x14ac:dyDescent="0.25">
      <c r="A305" s="17" t="s">
        <v>13</v>
      </c>
      <c r="B305" s="26">
        <v>45035</v>
      </c>
      <c r="C305" s="16">
        <v>80848</v>
      </c>
      <c r="D305" s="10" t="s">
        <v>14</v>
      </c>
      <c r="E305" s="11" t="s">
        <v>22</v>
      </c>
      <c r="F305" s="11">
        <v>4</v>
      </c>
      <c r="G305" s="11">
        <v>0</v>
      </c>
      <c r="H305" s="12">
        <v>1701</v>
      </c>
      <c r="I305" s="12">
        <v>1701</v>
      </c>
      <c r="J305" s="12">
        <f>+H305*F305</f>
        <v>6804</v>
      </c>
      <c r="K305" s="18">
        <f>+J305*0.16</f>
        <v>1088.6400000000001</v>
      </c>
      <c r="L305" s="8">
        <f>IF(K305&gt;0,0,J305)</f>
        <v>0</v>
      </c>
      <c r="M305" s="13">
        <f>IF(K305=0,0,L305+J305+K305)</f>
        <v>7892.64</v>
      </c>
    </row>
    <row r="306" spans="1:13" x14ac:dyDescent="0.25">
      <c r="A306" s="17" t="s">
        <v>13</v>
      </c>
      <c r="B306" s="26">
        <v>45035</v>
      </c>
      <c r="C306" s="14">
        <v>80849</v>
      </c>
      <c r="D306" s="10" t="s">
        <v>14</v>
      </c>
      <c r="E306" s="11" t="s">
        <v>18</v>
      </c>
      <c r="F306" s="11">
        <v>14</v>
      </c>
      <c r="G306" s="11">
        <v>0</v>
      </c>
      <c r="H306" s="12">
        <v>1764</v>
      </c>
      <c r="I306" s="12">
        <v>1764</v>
      </c>
      <c r="J306" s="12">
        <f>+H306*F306</f>
        <v>24696</v>
      </c>
      <c r="K306" s="18">
        <v>0</v>
      </c>
      <c r="L306" s="8">
        <f>IF(K306&gt;0,0,J306)</f>
        <v>24696</v>
      </c>
      <c r="M306" s="13">
        <f>IF(K306=0,0,L306+J306+K306)</f>
        <v>0</v>
      </c>
    </row>
    <row r="307" spans="1:13" x14ac:dyDescent="0.25">
      <c r="A307" s="17" t="s">
        <v>13</v>
      </c>
      <c r="B307" s="26">
        <v>45035</v>
      </c>
      <c r="C307" s="14">
        <v>80850</v>
      </c>
      <c r="D307" s="10" t="s">
        <v>14</v>
      </c>
      <c r="E307" s="11" t="s">
        <v>18</v>
      </c>
      <c r="F307" s="11">
        <v>16</v>
      </c>
      <c r="G307" s="11">
        <v>0</v>
      </c>
      <c r="H307" s="12">
        <v>1764</v>
      </c>
      <c r="I307" s="12">
        <v>1764</v>
      </c>
      <c r="J307" s="12">
        <f>+H307*F307</f>
        <v>28224</v>
      </c>
      <c r="K307" s="18">
        <v>0</v>
      </c>
      <c r="L307" s="8">
        <f>IF(K307&gt;0,0,J307)</f>
        <v>28224</v>
      </c>
      <c r="M307" s="13">
        <f>IF(K307=0,0,L307+J307+K307)</f>
        <v>0</v>
      </c>
    </row>
    <row r="308" spans="1:13" x14ac:dyDescent="0.25">
      <c r="A308" s="17" t="s">
        <v>13</v>
      </c>
      <c r="B308" s="26">
        <v>45035</v>
      </c>
      <c r="C308" s="14">
        <v>80851</v>
      </c>
      <c r="D308" s="10" t="s">
        <v>14</v>
      </c>
      <c r="E308" s="11" t="s">
        <v>18</v>
      </c>
      <c r="F308" s="11">
        <v>6</v>
      </c>
      <c r="G308" s="11">
        <v>0</v>
      </c>
      <c r="H308" s="12">
        <v>1764</v>
      </c>
      <c r="I308" s="12">
        <v>1764</v>
      </c>
      <c r="J308" s="12">
        <f>+H308*F308</f>
        <v>10584</v>
      </c>
      <c r="K308" s="18">
        <v>0</v>
      </c>
      <c r="L308" s="8">
        <f>IF(K308&gt;0,0,J308)</f>
        <v>10584</v>
      </c>
      <c r="M308" s="13">
        <f>IF(K308=0,0,L308+J308+K308)</f>
        <v>0</v>
      </c>
    </row>
    <row r="309" spans="1:13" x14ac:dyDescent="0.25">
      <c r="A309" s="17" t="s">
        <v>13</v>
      </c>
      <c r="B309" s="26">
        <v>45035</v>
      </c>
      <c r="C309" s="14">
        <v>80851</v>
      </c>
      <c r="D309" s="10" t="s">
        <v>14</v>
      </c>
      <c r="E309" s="11" t="s">
        <v>27</v>
      </c>
      <c r="F309" s="11">
        <v>16</v>
      </c>
      <c r="G309" s="11">
        <v>16</v>
      </c>
      <c r="H309" s="12">
        <f>1925+285</f>
        <v>2210</v>
      </c>
      <c r="I309" s="12">
        <v>1925</v>
      </c>
      <c r="J309" s="12">
        <f>+H309*F309</f>
        <v>35360</v>
      </c>
      <c r="K309" s="18">
        <v>0</v>
      </c>
      <c r="L309" s="8">
        <f>IF(K309&gt;0,0,J309)</f>
        <v>35360</v>
      </c>
      <c r="M309" s="13">
        <f>IF(K309=0,0,L309+J309+K309)</f>
        <v>0</v>
      </c>
    </row>
    <row r="310" spans="1:13" x14ac:dyDescent="0.25">
      <c r="A310" s="17" t="s">
        <v>13</v>
      </c>
      <c r="B310" s="26">
        <v>45035</v>
      </c>
      <c r="C310" s="16">
        <v>80852</v>
      </c>
      <c r="D310" s="10" t="s">
        <v>14</v>
      </c>
      <c r="E310" s="11" t="s">
        <v>18</v>
      </c>
      <c r="F310" s="11">
        <v>10</v>
      </c>
      <c r="G310" s="11">
        <v>0</v>
      </c>
      <c r="H310" s="12">
        <v>1764</v>
      </c>
      <c r="I310" s="12">
        <v>1764</v>
      </c>
      <c r="J310" s="12">
        <f>+H310*F310</f>
        <v>17640</v>
      </c>
      <c r="K310" s="18">
        <v>0</v>
      </c>
      <c r="L310" s="8">
        <f>IF(K310&gt;0,0,J310)</f>
        <v>17640</v>
      </c>
      <c r="M310" s="13">
        <f>IF(K310=0,0,L310+J310+K310)</f>
        <v>0</v>
      </c>
    </row>
    <row r="311" spans="1:13" x14ac:dyDescent="0.25">
      <c r="A311" s="17" t="s">
        <v>13</v>
      </c>
      <c r="B311" s="26">
        <v>45035</v>
      </c>
      <c r="C311" s="16">
        <v>80853</v>
      </c>
      <c r="D311" s="10" t="s">
        <v>14</v>
      </c>
      <c r="E311" s="11" t="s">
        <v>35</v>
      </c>
      <c r="F311" s="11">
        <v>4</v>
      </c>
      <c r="G311" s="11">
        <v>0</v>
      </c>
      <c r="H311" s="12">
        <v>1555</v>
      </c>
      <c r="I311" s="12">
        <v>1555</v>
      </c>
      <c r="J311" s="12">
        <f>+H311*F311</f>
        <v>6220</v>
      </c>
      <c r="K311" s="18">
        <v>0</v>
      </c>
      <c r="L311" s="8">
        <f>IF(K311&gt;0,0,J311)</f>
        <v>6220</v>
      </c>
      <c r="M311" s="13">
        <f>IF(K311=0,0,L311+J311+K311)</f>
        <v>0</v>
      </c>
    </row>
    <row r="312" spans="1:13" x14ac:dyDescent="0.25">
      <c r="A312" s="17" t="s">
        <v>19</v>
      </c>
      <c r="B312" s="49">
        <v>45040</v>
      </c>
      <c r="C312" s="40">
        <v>80855</v>
      </c>
      <c r="D312" s="41" t="s">
        <v>14</v>
      </c>
      <c r="E312" s="42" t="s">
        <v>36</v>
      </c>
      <c r="F312" s="42">
        <v>4.5</v>
      </c>
      <c r="G312" s="42">
        <v>0</v>
      </c>
      <c r="H312" s="43">
        <v>2290</v>
      </c>
      <c r="I312" s="43">
        <v>1764</v>
      </c>
      <c r="J312" s="43">
        <f>+H312*F312</f>
        <v>10305</v>
      </c>
      <c r="K312" s="44">
        <f>+J312*0.16</f>
        <v>1648.8</v>
      </c>
      <c r="L312" s="45">
        <f>IF(K312&gt;0,0,J312)</f>
        <v>0</v>
      </c>
      <c r="M312" s="46">
        <f>IF(K312=0,0,L312+J312+K312)</f>
        <v>11953.8</v>
      </c>
    </row>
    <row r="313" spans="1:13" x14ac:dyDescent="0.25">
      <c r="A313" s="17" t="s">
        <v>21</v>
      </c>
      <c r="B313" s="29">
        <v>45040</v>
      </c>
      <c r="C313" s="14">
        <v>80897</v>
      </c>
      <c r="D313" s="10" t="s">
        <v>14</v>
      </c>
      <c r="E313" s="11" t="s">
        <v>16</v>
      </c>
      <c r="F313" s="11">
        <v>42</v>
      </c>
      <c r="G313" s="11">
        <v>0</v>
      </c>
      <c r="H313" s="12">
        <v>2117</v>
      </c>
      <c r="I313" s="12">
        <v>1925</v>
      </c>
      <c r="J313" s="12">
        <f>+H313*F313</f>
        <v>88914</v>
      </c>
      <c r="K313" s="18">
        <f>+J313*0.16</f>
        <v>14226.24</v>
      </c>
      <c r="L313" s="8">
        <f>IF(K313&gt;0,0,J313)</f>
        <v>0</v>
      </c>
      <c r="M313" s="13">
        <f>IF(K313=0,0,L313+J313+K313)</f>
        <v>103140.24</v>
      </c>
    </row>
    <row r="314" spans="1:13" x14ac:dyDescent="0.25">
      <c r="A314" s="17" t="s">
        <v>19</v>
      </c>
      <c r="B314" s="29">
        <v>45037</v>
      </c>
      <c r="C314" s="14">
        <v>80898</v>
      </c>
      <c r="D314" s="10" t="s">
        <v>14</v>
      </c>
      <c r="E314" s="11" t="s">
        <v>17</v>
      </c>
      <c r="F314" s="11">
        <v>9</v>
      </c>
      <c r="G314" s="11">
        <v>9</v>
      </c>
      <c r="H314" s="12">
        <f>18726.03/9</f>
        <v>2080.67</v>
      </c>
      <c r="I314" s="12">
        <v>1764</v>
      </c>
      <c r="J314" s="12">
        <f>+H314*F314</f>
        <v>18726.03</v>
      </c>
      <c r="K314" s="18">
        <v>0</v>
      </c>
      <c r="L314" s="8">
        <f>IF(K314&gt;0,0,J314)</f>
        <v>18726.03</v>
      </c>
      <c r="M314" s="13">
        <f>IF(K314=0,0,L314+J314+K314)</f>
        <v>0</v>
      </c>
    </row>
    <row r="315" spans="1:13" x14ac:dyDescent="0.25">
      <c r="A315" s="17" t="s">
        <v>13</v>
      </c>
      <c r="B315" s="29">
        <v>45037</v>
      </c>
      <c r="C315" s="14">
        <v>80899</v>
      </c>
      <c r="D315" s="10" t="s">
        <v>14</v>
      </c>
      <c r="E315" s="11" t="s">
        <v>18</v>
      </c>
      <c r="F315" s="11">
        <v>10.5</v>
      </c>
      <c r="G315" s="11">
        <v>0</v>
      </c>
      <c r="H315" s="12">
        <v>1764</v>
      </c>
      <c r="I315" s="12">
        <v>1764</v>
      </c>
      <c r="J315" s="12">
        <f>+H315*F315</f>
        <v>18522</v>
      </c>
      <c r="K315" s="18">
        <v>0</v>
      </c>
      <c r="L315" s="8">
        <f>IF(K315&gt;0,0,J315)</f>
        <v>18522</v>
      </c>
      <c r="M315" s="13">
        <f>IF(K315=0,0,L315+J315+K315)</f>
        <v>0</v>
      </c>
    </row>
    <row r="316" spans="1:13" x14ac:dyDescent="0.25">
      <c r="A316" s="17" t="s">
        <v>13</v>
      </c>
      <c r="B316" s="29">
        <v>45037</v>
      </c>
      <c r="C316" s="14">
        <v>80900</v>
      </c>
      <c r="D316" s="10" t="s">
        <v>14</v>
      </c>
      <c r="E316" s="11" t="s">
        <v>16</v>
      </c>
      <c r="F316" s="11">
        <v>14</v>
      </c>
      <c r="G316" s="11">
        <v>0</v>
      </c>
      <c r="H316" s="12">
        <v>2025</v>
      </c>
      <c r="I316" s="12">
        <v>1925</v>
      </c>
      <c r="J316" s="12">
        <f>+H316*F316</f>
        <v>28350</v>
      </c>
      <c r="K316" s="18">
        <v>0</v>
      </c>
      <c r="L316" s="8">
        <f>IF(K316&gt;0,0,J316)</f>
        <v>28350</v>
      </c>
      <c r="M316" s="13">
        <f>IF(K316=0,0,L316+J316+K316)</f>
        <v>0</v>
      </c>
    </row>
    <row r="317" spans="1:13" x14ac:dyDescent="0.25">
      <c r="A317" s="17" t="s">
        <v>21</v>
      </c>
      <c r="B317" s="29">
        <v>45037</v>
      </c>
      <c r="C317" s="14">
        <v>80901</v>
      </c>
      <c r="D317" s="10" t="s">
        <v>14</v>
      </c>
      <c r="E317" s="11" t="s">
        <v>16</v>
      </c>
      <c r="F317" s="11">
        <v>29.5</v>
      </c>
      <c r="G317" s="11">
        <v>0</v>
      </c>
      <c r="H317" s="12">
        <v>1925</v>
      </c>
      <c r="I317" s="12">
        <v>1925</v>
      </c>
      <c r="J317" s="12">
        <f>+H317*F317</f>
        <v>56787.5</v>
      </c>
      <c r="K317" s="18">
        <v>0</v>
      </c>
      <c r="L317" s="8">
        <f>IF(K317&gt;0,0,J317)</f>
        <v>56787.5</v>
      </c>
      <c r="M317" s="13">
        <f>IF(K317=0,0,L317+J317+K317)</f>
        <v>0</v>
      </c>
    </row>
    <row r="318" spans="1:13" x14ac:dyDescent="0.25">
      <c r="A318" s="17" t="s">
        <v>21</v>
      </c>
      <c r="B318" s="29">
        <v>45037</v>
      </c>
      <c r="C318" s="14">
        <v>80902</v>
      </c>
      <c r="D318" s="10" t="s">
        <v>24</v>
      </c>
      <c r="E318" s="11" t="s">
        <v>18</v>
      </c>
      <c r="F318" s="11">
        <v>20</v>
      </c>
      <c r="G318" s="11">
        <v>0</v>
      </c>
      <c r="H318" s="12">
        <v>1764</v>
      </c>
      <c r="I318" s="12">
        <v>1764</v>
      </c>
      <c r="J318" s="12">
        <f>+H318*F318</f>
        <v>35280</v>
      </c>
      <c r="K318" s="18">
        <f>+J318*0.16</f>
        <v>5644.8</v>
      </c>
      <c r="L318" s="8">
        <f>IF(K318&gt;0,0,J318)</f>
        <v>0</v>
      </c>
      <c r="M318" s="13">
        <f>IF(K318=0,0,L318+J318+K318)</f>
        <v>40924.800000000003</v>
      </c>
    </row>
    <row r="319" spans="1:13" x14ac:dyDescent="0.25">
      <c r="A319" s="17" t="s">
        <v>21</v>
      </c>
      <c r="B319" s="29">
        <v>45037</v>
      </c>
      <c r="C319" s="14">
        <v>80903</v>
      </c>
      <c r="D319" s="10" t="s">
        <v>14</v>
      </c>
      <c r="E319" s="11" t="s">
        <v>16</v>
      </c>
      <c r="F319" s="11">
        <v>9</v>
      </c>
      <c r="G319" s="11">
        <v>0</v>
      </c>
      <c r="H319" s="12">
        <v>2088.2399999999998</v>
      </c>
      <c r="I319" s="12">
        <v>1925</v>
      </c>
      <c r="J319" s="12">
        <f>+H319*F319</f>
        <v>18794.159999999996</v>
      </c>
      <c r="K319" s="18">
        <f>+J319*0.16</f>
        <v>3007.0655999999994</v>
      </c>
      <c r="L319" s="8">
        <f>IF(K319&gt;0,0,J319)</f>
        <v>0</v>
      </c>
      <c r="M319" s="13">
        <f>IF(K319=0,0,L319+J319+K319)</f>
        <v>21801.225599999994</v>
      </c>
    </row>
    <row r="320" spans="1:13" x14ac:dyDescent="0.25">
      <c r="A320" s="17" t="s">
        <v>21</v>
      </c>
      <c r="B320" s="29">
        <v>45037</v>
      </c>
      <c r="C320" s="14">
        <v>80904</v>
      </c>
      <c r="D320" s="10" t="s">
        <v>14</v>
      </c>
      <c r="E320" s="11" t="s">
        <v>16</v>
      </c>
      <c r="F320" s="11">
        <v>37.5</v>
      </c>
      <c r="G320" s="11">
        <v>0</v>
      </c>
      <c r="H320" s="12">
        <v>1925</v>
      </c>
      <c r="I320" s="12">
        <v>1925</v>
      </c>
      <c r="J320" s="12">
        <f>+H320*F320</f>
        <v>72187.5</v>
      </c>
      <c r="K320" s="18">
        <v>0</v>
      </c>
      <c r="L320" s="8">
        <f>IF(K320&gt;0,0,J320)</f>
        <v>72187.5</v>
      </c>
      <c r="M320" s="13">
        <f>IF(K320=0,0,L320+J320+K320)</f>
        <v>0</v>
      </c>
    </row>
    <row r="321" spans="1:13" x14ac:dyDescent="0.25">
      <c r="A321" s="17" t="s">
        <v>19</v>
      </c>
      <c r="B321" s="29">
        <v>45038</v>
      </c>
      <c r="C321" s="14">
        <v>80905</v>
      </c>
      <c r="D321" s="10" t="s">
        <v>14</v>
      </c>
      <c r="E321" s="11" t="s">
        <v>18</v>
      </c>
      <c r="F321" s="11">
        <v>42</v>
      </c>
      <c r="G321" s="11">
        <v>0</v>
      </c>
      <c r="H321" s="12">
        <v>1764</v>
      </c>
      <c r="I321" s="12">
        <v>1764</v>
      </c>
      <c r="J321" s="12">
        <f>+H321*F321</f>
        <v>74088</v>
      </c>
      <c r="K321" s="18">
        <v>0</v>
      </c>
      <c r="L321" s="8">
        <f>IF(K321&gt;0,0,J321)</f>
        <v>74088</v>
      </c>
      <c r="M321" s="13">
        <f>IF(K321=0,0,L321+J321+K321)</f>
        <v>0</v>
      </c>
    </row>
    <row r="322" spans="1:13" x14ac:dyDescent="0.25">
      <c r="A322" s="17" t="s">
        <v>13</v>
      </c>
      <c r="B322" s="26">
        <v>45036</v>
      </c>
      <c r="C322" s="14">
        <v>80906</v>
      </c>
      <c r="D322" s="10" t="s">
        <v>14</v>
      </c>
      <c r="E322" s="11" t="s">
        <v>22</v>
      </c>
      <c r="F322" s="11">
        <v>4</v>
      </c>
      <c r="G322" s="11">
        <v>0</v>
      </c>
      <c r="H322" s="12">
        <v>1701</v>
      </c>
      <c r="I322" s="12">
        <v>1701</v>
      </c>
      <c r="J322" s="12">
        <f>+H322*F322</f>
        <v>6804</v>
      </c>
      <c r="K322" s="18">
        <f>+J322*0.16</f>
        <v>1088.6400000000001</v>
      </c>
      <c r="L322" s="8">
        <f>IF(K322&gt;0,0,J322)</f>
        <v>0</v>
      </c>
      <c r="M322" s="13">
        <f>IF(K322=0,0,L322+J322+K322)</f>
        <v>7892.64</v>
      </c>
    </row>
    <row r="323" spans="1:13" x14ac:dyDescent="0.25">
      <c r="A323" s="17" t="s">
        <v>13</v>
      </c>
      <c r="B323" s="26">
        <v>45036</v>
      </c>
      <c r="C323" s="14">
        <v>80907</v>
      </c>
      <c r="D323" s="10" t="s">
        <v>14</v>
      </c>
      <c r="E323" s="11" t="s">
        <v>16</v>
      </c>
      <c r="F323" s="11">
        <v>7</v>
      </c>
      <c r="G323" s="11">
        <v>0</v>
      </c>
      <c r="H323" s="12">
        <v>1925</v>
      </c>
      <c r="I323" s="12">
        <v>1925</v>
      </c>
      <c r="J323" s="12">
        <f>+H323*F323</f>
        <v>13475</v>
      </c>
      <c r="K323" s="18">
        <v>0</v>
      </c>
      <c r="L323" s="8">
        <f>IF(K323&gt;0,0,J323)</f>
        <v>13475</v>
      </c>
      <c r="M323" s="13">
        <f>IF(K323=0,0,L323+J323+K323)</f>
        <v>0</v>
      </c>
    </row>
    <row r="324" spans="1:13" x14ac:dyDescent="0.25">
      <c r="A324" s="17" t="s">
        <v>13</v>
      </c>
      <c r="B324" s="26">
        <v>45036</v>
      </c>
      <c r="C324" s="14">
        <v>80908</v>
      </c>
      <c r="D324" s="10" t="s">
        <v>14</v>
      </c>
      <c r="E324" s="11" t="s">
        <v>16</v>
      </c>
      <c r="F324" s="11">
        <v>7</v>
      </c>
      <c r="G324" s="11">
        <v>0</v>
      </c>
      <c r="H324" s="12">
        <v>1925</v>
      </c>
      <c r="I324" s="12">
        <v>1925</v>
      </c>
      <c r="J324" s="12">
        <f>+H324*F324</f>
        <v>13475</v>
      </c>
      <c r="K324" s="18">
        <v>0</v>
      </c>
      <c r="L324" s="8">
        <f>IF(K324&gt;0,0,J324)</f>
        <v>13475</v>
      </c>
      <c r="M324" s="13">
        <f>IF(K324=0,0,L324+J324+K324)</f>
        <v>0</v>
      </c>
    </row>
    <row r="325" spans="1:13" x14ac:dyDescent="0.25">
      <c r="A325" s="17" t="s">
        <v>13</v>
      </c>
      <c r="B325" s="26">
        <v>45036</v>
      </c>
      <c r="C325" s="14">
        <v>80909</v>
      </c>
      <c r="D325" s="10" t="s">
        <v>14</v>
      </c>
      <c r="E325" s="11" t="s">
        <v>18</v>
      </c>
      <c r="F325" s="11">
        <v>18</v>
      </c>
      <c r="G325" s="11">
        <v>0</v>
      </c>
      <c r="H325" s="12">
        <v>1764</v>
      </c>
      <c r="I325" s="12">
        <v>1764</v>
      </c>
      <c r="J325" s="12">
        <f>+H325*F325</f>
        <v>31752</v>
      </c>
      <c r="K325" s="18">
        <v>0</v>
      </c>
      <c r="L325" s="8">
        <f>IF(K325&gt;0,0,J325)</f>
        <v>31752</v>
      </c>
      <c r="M325" s="13">
        <f>IF(K325=0,0,L325+J325+K325)</f>
        <v>0</v>
      </c>
    </row>
    <row r="326" spans="1:13" x14ac:dyDescent="0.25">
      <c r="A326" s="17" t="s">
        <v>13</v>
      </c>
      <c r="B326" s="26">
        <v>45036</v>
      </c>
      <c r="C326" s="14">
        <v>80910</v>
      </c>
      <c r="D326" s="10" t="s">
        <v>14</v>
      </c>
      <c r="E326" s="11" t="s">
        <v>18</v>
      </c>
      <c r="F326" s="11">
        <v>6</v>
      </c>
      <c r="G326" s="11">
        <v>0</v>
      </c>
      <c r="H326" s="12">
        <v>1900</v>
      </c>
      <c r="I326" s="12">
        <v>1764</v>
      </c>
      <c r="J326" s="12">
        <f>+H326*F326</f>
        <v>11400</v>
      </c>
      <c r="K326" s="18">
        <f>+J326*0.16</f>
        <v>1824</v>
      </c>
      <c r="L326" s="8">
        <f>IF(K326&gt;0,0,J326)</f>
        <v>0</v>
      </c>
      <c r="M326" s="13">
        <f>IF(K326=0,0,L326+J326+K326)</f>
        <v>13224</v>
      </c>
    </row>
    <row r="327" spans="1:13" x14ac:dyDescent="0.25">
      <c r="A327" s="17" t="s">
        <v>13</v>
      </c>
      <c r="B327" s="26">
        <v>45036</v>
      </c>
      <c r="C327" s="14">
        <v>80911</v>
      </c>
      <c r="D327" s="10" t="s">
        <v>14</v>
      </c>
      <c r="E327" s="11" t="s">
        <v>16</v>
      </c>
      <c r="F327" s="11">
        <v>8</v>
      </c>
      <c r="G327" s="11">
        <v>0</v>
      </c>
      <c r="H327" s="12">
        <v>1925</v>
      </c>
      <c r="I327" s="12">
        <v>1925</v>
      </c>
      <c r="J327" s="12">
        <f>+H327*F327</f>
        <v>15400</v>
      </c>
      <c r="K327" s="18">
        <v>0</v>
      </c>
      <c r="L327" s="8">
        <f>IF(K327&gt;0,0,J327)</f>
        <v>15400</v>
      </c>
      <c r="M327" s="13">
        <f>IF(K327=0,0,L327+J327+K327)</f>
        <v>0</v>
      </c>
    </row>
    <row r="328" spans="1:13" x14ac:dyDescent="0.25">
      <c r="A328" s="17" t="s">
        <v>19</v>
      </c>
      <c r="B328" s="29">
        <v>45037</v>
      </c>
      <c r="C328" s="14">
        <v>80912</v>
      </c>
      <c r="D328" s="10" t="s">
        <v>25</v>
      </c>
      <c r="E328" s="11" t="s">
        <v>22</v>
      </c>
      <c r="F328" s="11">
        <v>35</v>
      </c>
      <c r="G328" s="11">
        <v>0</v>
      </c>
      <c r="H328" s="12">
        <v>1702</v>
      </c>
      <c r="I328" s="12">
        <v>1702</v>
      </c>
      <c r="J328" s="12">
        <f>+H328*F328</f>
        <v>59570</v>
      </c>
      <c r="K328" s="18">
        <f>+J328*0.16</f>
        <v>9531.2000000000007</v>
      </c>
      <c r="L328" s="8">
        <f>IF(K328&gt;0,0,J328)</f>
        <v>0</v>
      </c>
      <c r="M328" s="13">
        <f>IF(K328=0,0,L328+J328+K328)</f>
        <v>69101.2</v>
      </c>
    </row>
    <row r="329" spans="1:13" x14ac:dyDescent="0.25">
      <c r="A329" s="17" t="s">
        <v>13</v>
      </c>
      <c r="B329" s="29">
        <v>45037</v>
      </c>
      <c r="C329" s="14">
        <v>80913</v>
      </c>
      <c r="D329" s="10" t="s">
        <v>25</v>
      </c>
      <c r="E329" s="11" t="s">
        <v>17</v>
      </c>
      <c r="F329" s="11">
        <v>8</v>
      </c>
      <c r="G329" s="11">
        <v>8</v>
      </c>
      <c r="H329" s="12">
        <f>1727+263</f>
        <v>1990</v>
      </c>
      <c r="I329" s="12">
        <v>1727</v>
      </c>
      <c r="J329" s="12">
        <f>+H329*F329</f>
        <v>15920</v>
      </c>
      <c r="K329" s="18">
        <f>+J329*0.16</f>
        <v>2547.2000000000003</v>
      </c>
      <c r="L329" s="8">
        <f>IF(K329&gt;0,0,J329)</f>
        <v>0</v>
      </c>
      <c r="M329" s="13">
        <f>IF(K329=0,0,L329+J329+K329)</f>
        <v>18467.2</v>
      </c>
    </row>
    <row r="330" spans="1:13" x14ac:dyDescent="0.25">
      <c r="A330" s="17" t="s">
        <v>13</v>
      </c>
      <c r="B330" s="29">
        <v>45037</v>
      </c>
      <c r="C330" s="14">
        <v>80915</v>
      </c>
      <c r="D330" s="10" t="s">
        <v>25</v>
      </c>
      <c r="E330" s="11" t="s">
        <v>17</v>
      </c>
      <c r="F330" s="11">
        <v>10.5</v>
      </c>
      <c r="G330" s="11">
        <v>10.5</v>
      </c>
      <c r="H330" s="12">
        <f>1727+263</f>
        <v>1990</v>
      </c>
      <c r="I330" s="12">
        <v>1727</v>
      </c>
      <c r="J330" s="12">
        <f>+H330*F330</f>
        <v>20895</v>
      </c>
      <c r="K330" s="18">
        <f>+J330*0.16</f>
        <v>3343.2000000000003</v>
      </c>
      <c r="L330" s="8">
        <f>IF(K330&gt;0,0,J330)</f>
        <v>0</v>
      </c>
      <c r="M330" s="13">
        <f>IF(K330=0,0,L330+J330+K330)</f>
        <v>24238.2</v>
      </c>
    </row>
    <row r="331" spans="1:13" x14ac:dyDescent="0.25">
      <c r="A331" s="17" t="s">
        <v>13</v>
      </c>
      <c r="B331" s="29">
        <v>45037</v>
      </c>
      <c r="C331" s="14">
        <v>80917</v>
      </c>
      <c r="D331" s="10" t="s">
        <v>14</v>
      </c>
      <c r="E331" s="11" t="s">
        <v>16</v>
      </c>
      <c r="F331" s="11">
        <v>9</v>
      </c>
      <c r="G331" s="11">
        <v>0</v>
      </c>
      <c r="H331" s="12">
        <v>1895</v>
      </c>
      <c r="I331" s="12">
        <v>1895</v>
      </c>
      <c r="J331" s="12">
        <f>+H331*F331</f>
        <v>17055</v>
      </c>
      <c r="K331" s="18">
        <f>+J331*0.16</f>
        <v>2728.8</v>
      </c>
      <c r="L331" s="8">
        <f>IF(K331&gt;0,0,J331)</f>
        <v>0</v>
      </c>
      <c r="M331" s="13">
        <f>IF(K331=0,0,L331+J331+K331)</f>
        <v>19783.8</v>
      </c>
    </row>
    <row r="332" spans="1:13" x14ac:dyDescent="0.25">
      <c r="A332" s="17" t="s">
        <v>21</v>
      </c>
      <c r="B332" s="29">
        <v>45037</v>
      </c>
      <c r="C332" s="14">
        <v>80919</v>
      </c>
      <c r="D332" s="10" t="s">
        <v>25</v>
      </c>
      <c r="E332" s="11" t="s">
        <v>18</v>
      </c>
      <c r="F332" s="11">
        <v>9</v>
      </c>
      <c r="G332" s="11">
        <v>0</v>
      </c>
      <c r="H332" s="12">
        <v>1727</v>
      </c>
      <c r="I332" s="12">
        <v>1727</v>
      </c>
      <c r="J332" s="12">
        <f>+H332*F332</f>
        <v>15543</v>
      </c>
      <c r="K332" s="18">
        <f>+J332*0.16</f>
        <v>2486.88</v>
      </c>
      <c r="L332" s="8">
        <f>IF(K332&gt;0,0,J332)</f>
        <v>0</v>
      </c>
      <c r="M332" s="13">
        <f>IF(K332=0,0,L332+J332+K332)</f>
        <v>18029.88</v>
      </c>
    </row>
    <row r="333" spans="1:13" x14ac:dyDescent="0.25">
      <c r="A333" s="17" t="s">
        <v>19</v>
      </c>
      <c r="B333" s="29">
        <v>45040</v>
      </c>
      <c r="C333" s="40">
        <v>80920</v>
      </c>
      <c r="D333" s="10" t="s">
        <v>25</v>
      </c>
      <c r="E333" s="11" t="s">
        <v>17</v>
      </c>
      <c r="F333" s="11">
        <v>4</v>
      </c>
      <c r="G333" s="11">
        <v>4</v>
      </c>
      <c r="H333" s="12">
        <v>1990</v>
      </c>
      <c r="I333" s="12">
        <v>1727</v>
      </c>
      <c r="J333" s="12">
        <f>+H333*F333</f>
        <v>7960</v>
      </c>
      <c r="K333" s="18">
        <f>+J333*0.16</f>
        <v>1273.6000000000001</v>
      </c>
      <c r="L333" s="8">
        <f>IF(K333&gt;0,0,J333)</f>
        <v>0</v>
      </c>
      <c r="M333" s="13">
        <f>IF(K333=0,0,L333+J333+K333)</f>
        <v>9233.6</v>
      </c>
    </row>
    <row r="334" spans="1:13" x14ac:dyDescent="0.25">
      <c r="A334" s="17" t="s">
        <v>19</v>
      </c>
      <c r="B334" s="29">
        <v>45037</v>
      </c>
      <c r="C334" s="14">
        <v>80921</v>
      </c>
      <c r="D334" s="10" t="s">
        <v>25</v>
      </c>
      <c r="E334" s="11" t="s">
        <v>17</v>
      </c>
      <c r="F334" s="11">
        <v>14.5</v>
      </c>
      <c r="G334" s="11">
        <v>14.5</v>
      </c>
      <c r="H334" s="12">
        <v>1990</v>
      </c>
      <c r="I334" s="12">
        <v>1727</v>
      </c>
      <c r="J334" s="12">
        <f>+H334*F334</f>
        <v>28855</v>
      </c>
      <c r="K334" s="18">
        <f>+J334*0.16</f>
        <v>4616.8</v>
      </c>
      <c r="L334" s="8">
        <f>IF(K334&gt;0,0,J334)</f>
        <v>0</v>
      </c>
      <c r="M334" s="13">
        <f>IF(K334=0,0,L334+J334+K334)</f>
        <v>33471.800000000003</v>
      </c>
    </row>
    <row r="335" spans="1:13" x14ac:dyDescent="0.25">
      <c r="A335" s="17" t="s">
        <v>21</v>
      </c>
      <c r="B335" s="29">
        <v>45037</v>
      </c>
      <c r="C335" s="14">
        <v>80923</v>
      </c>
      <c r="D335" s="10" t="s">
        <v>25</v>
      </c>
      <c r="E335" s="11" t="s">
        <v>18</v>
      </c>
      <c r="F335" s="11">
        <v>15</v>
      </c>
      <c r="G335" s="11">
        <v>0</v>
      </c>
      <c r="H335" s="12">
        <v>1727</v>
      </c>
      <c r="I335" s="12">
        <v>1727</v>
      </c>
      <c r="J335" s="12">
        <f>+H335*F335</f>
        <v>25905</v>
      </c>
      <c r="K335" s="18">
        <f>+J335*0.16</f>
        <v>4144.8</v>
      </c>
      <c r="L335" s="8">
        <f>IF(K335&gt;0,0,J335)</f>
        <v>0</v>
      </c>
      <c r="M335" s="13">
        <f>IF(K335=0,0,L335+J335+K335)</f>
        <v>30049.8</v>
      </c>
    </row>
    <row r="336" spans="1:13" x14ac:dyDescent="0.25">
      <c r="A336" s="17" t="s">
        <v>21</v>
      </c>
      <c r="B336" s="29">
        <v>45037</v>
      </c>
      <c r="C336" s="14">
        <v>80924</v>
      </c>
      <c r="D336" s="10" t="s">
        <v>25</v>
      </c>
      <c r="E336" s="11" t="s">
        <v>35</v>
      </c>
      <c r="F336" s="11">
        <v>4</v>
      </c>
      <c r="G336" s="11">
        <v>0</v>
      </c>
      <c r="H336" s="12">
        <v>1517</v>
      </c>
      <c r="I336" s="12">
        <v>1517</v>
      </c>
      <c r="J336" s="12">
        <f>+H336*F336</f>
        <v>6068</v>
      </c>
      <c r="K336" s="18">
        <f>+J336*0.16</f>
        <v>970.88</v>
      </c>
      <c r="L336" s="8">
        <f>IF(K336&gt;0,0,J336)</f>
        <v>0</v>
      </c>
      <c r="M336" s="13">
        <f>IF(K336=0,0,L336+J336+K336)</f>
        <v>7038.88</v>
      </c>
    </row>
    <row r="337" spans="1:13" x14ac:dyDescent="0.25">
      <c r="A337" s="17" t="s">
        <v>19</v>
      </c>
      <c r="B337" s="29">
        <v>45037</v>
      </c>
      <c r="C337" s="14">
        <v>80925</v>
      </c>
      <c r="D337" s="10" t="s">
        <v>25</v>
      </c>
      <c r="E337" s="11" t="s">
        <v>18</v>
      </c>
      <c r="F337" s="11">
        <v>4</v>
      </c>
      <c r="G337" s="11">
        <v>0</v>
      </c>
      <c r="H337" s="12">
        <v>1727</v>
      </c>
      <c r="I337" s="12">
        <v>1727</v>
      </c>
      <c r="J337" s="12">
        <f>+H337*F337</f>
        <v>6908</v>
      </c>
      <c r="K337" s="18">
        <f>+J337*0.16</f>
        <v>1105.28</v>
      </c>
      <c r="L337" s="8">
        <f>IF(K337&gt;0,0,J337)</f>
        <v>0</v>
      </c>
      <c r="M337" s="13">
        <f>IF(K337=0,0,L337+J337+K337)</f>
        <v>8013.28</v>
      </c>
    </row>
    <row r="338" spans="1:13" x14ac:dyDescent="0.25">
      <c r="A338" s="17" t="s">
        <v>21</v>
      </c>
      <c r="B338" s="29">
        <v>45037</v>
      </c>
      <c r="C338" s="14">
        <v>80926</v>
      </c>
      <c r="D338" s="10" t="s">
        <v>25</v>
      </c>
      <c r="E338" s="11" t="s">
        <v>18</v>
      </c>
      <c r="F338" s="11">
        <v>6</v>
      </c>
      <c r="G338" s="11">
        <v>0</v>
      </c>
      <c r="H338" s="12">
        <v>1727</v>
      </c>
      <c r="I338" s="12">
        <v>1727</v>
      </c>
      <c r="J338" s="12">
        <f>+H338*F338</f>
        <v>10362</v>
      </c>
      <c r="K338" s="18">
        <f>+J338*0.16</f>
        <v>1657.92</v>
      </c>
      <c r="L338" s="8">
        <f>IF(K338&gt;0,0,J338)</f>
        <v>0</v>
      </c>
      <c r="M338" s="13">
        <f>IF(K338=0,0,L338+J338+K338)</f>
        <v>12019.92</v>
      </c>
    </row>
    <row r="339" spans="1:13" x14ac:dyDescent="0.25">
      <c r="A339" s="17" t="s">
        <v>21</v>
      </c>
      <c r="B339" s="29">
        <v>45037</v>
      </c>
      <c r="C339" s="14">
        <v>80936</v>
      </c>
      <c r="D339" s="10" t="s">
        <v>14</v>
      </c>
      <c r="E339" s="11" t="s">
        <v>18</v>
      </c>
      <c r="F339" s="11">
        <v>32</v>
      </c>
      <c r="G339" s="11">
        <v>0</v>
      </c>
      <c r="H339" s="12">
        <v>1764</v>
      </c>
      <c r="I339" s="12">
        <v>1764</v>
      </c>
      <c r="J339" s="12">
        <f>+H339*F339</f>
        <v>56448</v>
      </c>
      <c r="K339" s="18">
        <v>0</v>
      </c>
      <c r="L339" s="8">
        <f>IF(K339&gt;0,0,J339)</f>
        <v>56448</v>
      </c>
      <c r="M339" s="13">
        <f>IF(K339=0,0,L339+J339+K339)</f>
        <v>0</v>
      </c>
    </row>
    <row r="340" spans="1:13" x14ac:dyDescent="0.25">
      <c r="A340" s="17" t="s">
        <v>21</v>
      </c>
      <c r="B340" s="29">
        <v>45037</v>
      </c>
      <c r="C340" s="14">
        <v>81000</v>
      </c>
      <c r="D340" s="10" t="s">
        <v>14</v>
      </c>
      <c r="E340" s="11" t="s">
        <v>18</v>
      </c>
      <c r="F340" s="11">
        <v>7</v>
      </c>
      <c r="G340" s="11">
        <v>0</v>
      </c>
      <c r="H340" s="12">
        <v>1764</v>
      </c>
      <c r="I340" s="12">
        <v>1764</v>
      </c>
      <c r="J340" s="12">
        <f>+H340*F340</f>
        <v>12348</v>
      </c>
      <c r="K340" s="18">
        <f>+J340*0.16</f>
        <v>1975.68</v>
      </c>
      <c r="L340" s="8">
        <f>IF(K340&gt;0,0,J340)</f>
        <v>0</v>
      </c>
      <c r="M340" s="13">
        <f>IF(K340=0,0,L340+J340+K340)</f>
        <v>14323.68</v>
      </c>
    </row>
    <row r="341" spans="1:13" x14ac:dyDescent="0.25">
      <c r="A341" s="17" t="s">
        <v>19</v>
      </c>
      <c r="B341" s="23">
        <v>45037</v>
      </c>
      <c r="C341" s="47">
        <v>81001</v>
      </c>
      <c r="D341" s="10" t="s">
        <v>14</v>
      </c>
      <c r="E341" s="11" t="s">
        <v>22</v>
      </c>
      <c r="F341" s="11">
        <v>14</v>
      </c>
      <c r="G341" s="11">
        <v>0</v>
      </c>
      <c r="H341" s="12">
        <v>1701</v>
      </c>
      <c r="I341" s="12">
        <v>1701</v>
      </c>
      <c r="J341" s="12">
        <f>+H341*F341</f>
        <v>23814</v>
      </c>
      <c r="K341" s="18">
        <v>0</v>
      </c>
      <c r="L341" s="8">
        <f>IF(K341&gt;0,0,J341)</f>
        <v>23814</v>
      </c>
      <c r="M341" s="13">
        <f>IF(K341=0,0,L341+J341+K341)</f>
        <v>0</v>
      </c>
    </row>
    <row r="342" spans="1:13" x14ac:dyDescent="0.25">
      <c r="A342" s="17" t="s">
        <v>19</v>
      </c>
      <c r="B342" s="23">
        <v>45038</v>
      </c>
      <c r="C342" s="40">
        <v>81002</v>
      </c>
      <c r="D342" s="10" t="s">
        <v>14</v>
      </c>
      <c r="E342" s="11" t="s">
        <v>17</v>
      </c>
      <c r="F342" s="11">
        <v>10.5</v>
      </c>
      <c r="G342" s="11">
        <v>10.5</v>
      </c>
      <c r="H342" s="12">
        <v>2049</v>
      </c>
      <c r="I342" s="12">
        <v>1764</v>
      </c>
      <c r="J342" s="12">
        <f>+H342*F342</f>
        <v>21514.5</v>
      </c>
      <c r="K342" s="18">
        <v>0</v>
      </c>
      <c r="L342" s="8">
        <f>IF(K342&gt;0,0,J342)</f>
        <v>21514.5</v>
      </c>
      <c r="M342" s="13">
        <f>IF(K342=0,0,L342+J342+K342)</f>
        <v>0</v>
      </c>
    </row>
    <row r="343" spans="1:13" x14ac:dyDescent="0.25">
      <c r="A343" s="17" t="s">
        <v>19</v>
      </c>
      <c r="B343" s="23">
        <v>45038</v>
      </c>
      <c r="C343" s="14">
        <v>81004</v>
      </c>
      <c r="D343" s="10" t="s">
        <v>14</v>
      </c>
      <c r="E343" s="11" t="s">
        <v>18</v>
      </c>
      <c r="F343" s="11">
        <v>5</v>
      </c>
      <c r="G343" s="11">
        <v>0</v>
      </c>
      <c r="H343" s="12">
        <v>1764</v>
      </c>
      <c r="I343" s="12">
        <v>1764</v>
      </c>
      <c r="J343" s="12">
        <f>+H343*F343</f>
        <v>8820</v>
      </c>
      <c r="K343" s="18">
        <f>+J343*0.16</f>
        <v>1411.2</v>
      </c>
      <c r="L343" s="8">
        <f>IF(K343&gt;0,0,J343)</f>
        <v>0</v>
      </c>
      <c r="M343" s="13">
        <f>IF(K343=0,0,L343+J343+K343)</f>
        <v>10231.200000000001</v>
      </c>
    </row>
    <row r="344" spans="1:13" x14ac:dyDescent="0.25">
      <c r="A344" s="17" t="s">
        <v>13</v>
      </c>
      <c r="B344" s="23">
        <v>45038</v>
      </c>
      <c r="C344" s="14">
        <v>81005</v>
      </c>
      <c r="D344" s="10" t="s">
        <v>26</v>
      </c>
      <c r="E344" s="11" t="s">
        <v>27</v>
      </c>
      <c r="F344" s="11">
        <v>69</v>
      </c>
      <c r="G344" s="11">
        <v>69</v>
      </c>
      <c r="H344" s="12">
        <f>152490/F344</f>
        <v>2210</v>
      </c>
      <c r="I344" s="12">
        <v>1925</v>
      </c>
      <c r="J344" s="12">
        <f>+H344*F344</f>
        <v>152490</v>
      </c>
      <c r="K344" s="18">
        <f>+J344*0.16</f>
        <v>24398.400000000001</v>
      </c>
      <c r="L344" s="8">
        <f>IF(K344&gt;0,0,J344)</f>
        <v>0</v>
      </c>
      <c r="M344" s="13">
        <f>IF(K344=0,0,L344+J344+K344)</f>
        <v>176888.4</v>
      </c>
    </row>
    <row r="345" spans="1:13" x14ac:dyDescent="0.25">
      <c r="A345" s="17" t="s">
        <v>19</v>
      </c>
      <c r="B345" s="23">
        <v>45041</v>
      </c>
      <c r="C345" s="14">
        <v>81006</v>
      </c>
      <c r="D345" s="10" t="s">
        <v>14</v>
      </c>
      <c r="E345" s="11" t="s">
        <v>18</v>
      </c>
      <c r="F345" s="11">
        <v>70</v>
      </c>
      <c r="G345" s="11">
        <v>0</v>
      </c>
      <c r="H345" s="12">
        <v>1764</v>
      </c>
      <c r="I345" s="12">
        <v>1764</v>
      </c>
      <c r="J345" s="12">
        <f>+H345*F345</f>
        <v>123480</v>
      </c>
      <c r="K345" s="18">
        <v>0</v>
      </c>
      <c r="L345" s="8">
        <f>IF(K345&gt;0,0,J345)</f>
        <v>123480</v>
      </c>
      <c r="M345" s="13">
        <f>IF(K345=0,0,L345+J345+K345)</f>
        <v>0</v>
      </c>
    </row>
    <row r="346" spans="1:13" x14ac:dyDescent="0.25">
      <c r="A346" s="17" t="s">
        <v>13</v>
      </c>
      <c r="B346" s="23">
        <v>45042</v>
      </c>
      <c r="C346" s="14">
        <v>81007</v>
      </c>
      <c r="D346" s="10" t="s">
        <v>25</v>
      </c>
      <c r="E346" s="11" t="s">
        <v>17</v>
      </c>
      <c r="F346" s="11">
        <v>5.5</v>
      </c>
      <c r="G346" s="11">
        <v>5.5</v>
      </c>
      <c r="H346" s="12">
        <f>1727+263</f>
        <v>1990</v>
      </c>
      <c r="I346" s="12">
        <v>1727</v>
      </c>
      <c r="J346" s="12">
        <f>+H346*F346</f>
        <v>10945</v>
      </c>
      <c r="K346" s="18">
        <f>+J346*0.16</f>
        <v>1751.2</v>
      </c>
      <c r="L346" s="8">
        <f>IF(K346&gt;0,0,J346)</f>
        <v>0</v>
      </c>
      <c r="M346" s="13">
        <f>IF(K346=0,0,L346+J346+K346)</f>
        <v>12696.2</v>
      </c>
    </row>
    <row r="347" spans="1:13" x14ac:dyDescent="0.25">
      <c r="A347" s="17" t="s">
        <v>19</v>
      </c>
      <c r="B347" s="23">
        <v>45040</v>
      </c>
      <c r="C347" s="14">
        <v>81008</v>
      </c>
      <c r="D347" s="10" t="s">
        <v>25</v>
      </c>
      <c r="E347" s="11" t="s">
        <v>17</v>
      </c>
      <c r="F347" s="11">
        <v>7.5</v>
      </c>
      <c r="G347" s="11">
        <v>7.5</v>
      </c>
      <c r="H347" s="12">
        <v>1990</v>
      </c>
      <c r="I347" s="12">
        <v>1727</v>
      </c>
      <c r="J347" s="12">
        <f>+H347*F347</f>
        <v>14925</v>
      </c>
      <c r="K347" s="18">
        <f>+J347*0.16</f>
        <v>2388</v>
      </c>
      <c r="L347" s="8">
        <f>IF(K347&gt;0,0,J347)</f>
        <v>0</v>
      </c>
      <c r="M347" s="13">
        <f>IF(K347=0,0,L347+J347+K347)</f>
        <v>17313</v>
      </c>
    </row>
    <row r="348" spans="1:13" x14ac:dyDescent="0.25">
      <c r="A348" s="17" t="s">
        <v>19</v>
      </c>
      <c r="B348" s="23">
        <v>45041</v>
      </c>
      <c r="C348" s="14">
        <v>81009</v>
      </c>
      <c r="D348" s="10" t="s">
        <v>25</v>
      </c>
      <c r="E348" s="11" t="s">
        <v>18</v>
      </c>
      <c r="F348" s="11">
        <v>7</v>
      </c>
      <c r="G348" s="11">
        <v>0</v>
      </c>
      <c r="H348" s="12">
        <v>1727</v>
      </c>
      <c r="I348" s="12">
        <v>1727</v>
      </c>
      <c r="J348" s="12">
        <f>+H348*F348</f>
        <v>12089</v>
      </c>
      <c r="K348" s="18">
        <f>+J348*0.16</f>
        <v>1934.24</v>
      </c>
      <c r="L348" s="8">
        <f>IF(K348&gt;0,0,J348)</f>
        <v>0</v>
      </c>
      <c r="M348" s="13">
        <f>IF(K348=0,0,L348+J348+K348)</f>
        <v>14023.24</v>
      </c>
    </row>
    <row r="349" spans="1:13" x14ac:dyDescent="0.25">
      <c r="A349" s="17" t="s">
        <v>19</v>
      </c>
      <c r="B349" s="29">
        <v>45041</v>
      </c>
      <c r="C349" s="14">
        <v>81010</v>
      </c>
      <c r="D349" s="10" t="s">
        <v>25</v>
      </c>
      <c r="E349" s="11" t="s">
        <v>18</v>
      </c>
      <c r="F349" s="11">
        <v>7</v>
      </c>
      <c r="G349" s="11">
        <v>0</v>
      </c>
      <c r="H349" s="12">
        <v>1727</v>
      </c>
      <c r="I349" s="12">
        <v>1727</v>
      </c>
      <c r="J349" s="12">
        <f>+H349*F349</f>
        <v>12089</v>
      </c>
      <c r="K349" s="18">
        <f>+J349*0.16</f>
        <v>1934.24</v>
      </c>
      <c r="L349" s="8">
        <f>IF(K349&gt;0,0,J349)</f>
        <v>0</v>
      </c>
      <c r="M349" s="13">
        <f>IF(K349=0,0,L349+J349+K349)</f>
        <v>14023.24</v>
      </c>
    </row>
    <row r="350" spans="1:13" x14ac:dyDescent="0.25">
      <c r="A350" s="17" t="s">
        <v>19</v>
      </c>
      <c r="B350" s="29">
        <v>45041</v>
      </c>
      <c r="C350" s="14">
        <v>81011</v>
      </c>
      <c r="D350" s="10" t="s">
        <v>25</v>
      </c>
      <c r="E350" s="11" t="s">
        <v>18</v>
      </c>
      <c r="F350" s="11">
        <v>7</v>
      </c>
      <c r="G350" s="11">
        <v>0</v>
      </c>
      <c r="H350" s="12">
        <v>1727</v>
      </c>
      <c r="I350" s="12">
        <v>1727</v>
      </c>
      <c r="J350" s="12">
        <f>+H350*F350</f>
        <v>12089</v>
      </c>
      <c r="K350" s="18">
        <f>+J350*0.16</f>
        <v>1934.24</v>
      </c>
      <c r="L350" s="8">
        <f>IF(K350&gt;0,0,J350)</f>
        <v>0</v>
      </c>
      <c r="M350" s="13">
        <f>IF(K350=0,0,L350+J350+K350)</f>
        <v>14023.24</v>
      </c>
    </row>
    <row r="351" spans="1:13" x14ac:dyDescent="0.25">
      <c r="A351" s="17" t="s">
        <v>21</v>
      </c>
      <c r="B351" s="29">
        <v>45037</v>
      </c>
      <c r="C351" s="14">
        <v>81015</v>
      </c>
      <c r="D351" s="10" t="s">
        <v>14</v>
      </c>
      <c r="E351" s="11" t="s">
        <v>22</v>
      </c>
      <c r="F351" s="11">
        <v>6</v>
      </c>
      <c r="G351" s="11">
        <v>0</v>
      </c>
      <c r="H351" s="12">
        <v>1701</v>
      </c>
      <c r="I351" s="12">
        <v>1701</v>
      </c>
      <c r="J351" s="12">
        <f>+H351*F351</f>
        <v>10206</v>
      </c>
      <c r="K351" s="18">
        <v>0</v>
      </c>
      <c r="L351" s="8">
        <f>IF(K351&gt;0,0,J351)</f>
        <v>10206</v>
      </c>
      <c r="M351" s="13">
        <f>IF(K351=0,0,L351+J351+K351)</f>
        <v>0</v>
      </c>
    </row>
    <row r="352" spans="1:13" x14ac:dyDescent="0.25">
      <c r="A352" s="17" t="s">
        <v>19</v>
      </c>
      <c r="B352" s="29">
        <v>45038</v>
      </c>
      <c r="C352" s="14">
        <v>81016</v>
      </c>
      <c r="D352" s="10" t="s">
        <v>14</v>
      </c>
      <c r="E352" s="11" t="s">
        <v>22</v>
      </c>
      <c r="F352" s="11">
        <v>6</v>
      </c>
      <c r="G352" s="11">
        <v>0</v>
      </c>
      <c r="H352" s="12">
        <v>1701</v>
      </c>
      <c r="I352" s="12">
        <v>1701</v>
      </c>
      <c r="J352" s="12">
        <f>+H352*F352</f>
        <v>10206</v>
      </c>
      <c r="K352" s="18">
        <v>0</v>
      </c>
      <c r="L352" s="8">
        <f>IF(K352&gt;0,0,J352)</f>
        <v>10206</v>
      </c>
      <c r="M352" s="13">
        <f>IF(K352=0,0,L352+J352+K352)</f>
        <v>0</v>
      </c>
    </row>
    <row r="353" spans="1:13" x14ac:dyDescent="0.25">
      <c r="A353" s="17" t="s">
        <v>19</v>
      </c>
      <c r="B353" s="29">
        <v>45038</v>
      </c>
      <c r="C353" s="14">
        <v>81017</v>
      </c>
      <c r="D353" s="10" t="s">
        <v>14</v>
      </c>
      <c r="E353" s="11" t="s">
        <v>16</v>
      </c>
      <c r="F353" s="11">
        <v>16</v>
      </c>
      <c r="G353" s="11">
        <v>0</v>
      </c>
      <c r="H353" s="12">
        <v>2088.2399999999998</v>
      </c>
      <c r="I353" s="12">
        <v>1925</v>
      </c>
      <c r="J353" s="12">
        <f>+H353*F353</f>
        <v>33411.839999999997</v>
      </c>
      <c r="K353" s="18">
        <f>+J353*0.16</f>
        <v>5345.8943999999992</v>
      </c>
      <c r="L353" s="8">
        <f>IF(K353&gt;0,0,J353)</f>
        <v>0</v>
      </c>
      <c r="M353" s="13">
        <f>IF(K353=0,0,L353+J353+K353)</f>
        <v>38757.734399999994</v>
      </c>
    </row>
    <row r="354" spans="1:13" x14ac:dyDescent="0.25">
      <c r="A354" s="17" t="s">
        <v>13</v>
      </c>
      <c r="B354" s="29">
        <v>45038</v>
      </c>
      <c r="C354" s="14">
        <v>81018</v>
      </c>
      <c r="D354" s="10" t="s">
        <v>14</v>
      </c>
      <c r="E354" s="11" t="s">
        <v>16</v>
      </c>
      <c r="F354" s="11">
        <v>5.5</v>
      </c>
      <c r="G354" s="11">
        <v>0</v>
      </c>
      <c r="H354" s="12">
        <v>1895</v>
      </c>
      <c r="I354" s="12">
        <v>1895</v>
      </c>
      <c r="J354" s="12">
        <f>+H354*F354</f>
        <v>10422.5</v>
      </c>
      <c r="K354" s="18">
        <f>+J354*0.16</f>
        <v>1667.6000000000001</v>
      </c>
      <c r="L354" s="8">
        <f>IF(K354&gt;0,0,J354)</f>
        <v>0</v>
      </c>
      <c r="M354" s="13">
        <f>IF(K354=0,0,L354+J354+K354)</f>
        <v>12090.1</v>
      </c>
    </row>
    <row r="355" spans="1:13" x14ac:dyDescent="0.25">
      <c r="A355" s="17" t="s">
        <v>21</v>
      </c>
      <c r="B355" s="23">
        <v>45040</v>
      </c>
      <c r="C355" s="14">
        <v>81020</v>
      </c>
      <c r="D355" s="10" t="s">
        <v>14</v>
      </c>
      <c r="E355" s="11" t="s">
        <v>22</v>
      </c>
      <c r="F355" s="11">
        <v>12</v>
      </c>
      <c r="G355" s="11">
        <v>0</v>
      </c>
      <c r="H355" s="12">
        <v>1701</v>
      </c>
      <c r="I355" s="12">
        <v>1701</v>
      </c>
      <c r="J355" s="12">
        <f>+H355*F355</f>
        <v>20412</v>
      </c>
      <c r="K355" s="18">
        <f>+J355*0.16</f>
        <v>3265.92</v>
      </c>
      <c r="L355" s="8">
        <f>IF(K355&gt;0,0,J355)</f>
        <v>0</v>
      </c>
      <c r="M355" s="13">
        <f>IF(K355=0,0,L355+J355+K355)</f>
        <v>23677.919999999998</v>
      </c>
    </row>
    <row r="356" spans="1:13" x14ac:dyDescent="0.25">
      <c r="A356" s="17" t="s">
        <v>21</v>
      </c>
      <c r="B356" s="23">
        <v>45038</v>
      </c>
      <c r="C356" s="14">
        <v>81023</v>
      </c>
      <c r="D356" s="10" t="s">
        <v>14</v>
      </c>
      <c r="E356" s="11" t="s">
        <v>18</v>
      </c>
      <c r="F356" s="11">
        <v>5</v>
      </c>
      <c r="G356" s="11">
        <v>0</v>
      </c>
      <c r="H356" s="12">
        <v>1764</v>
      </c>
      <c r="I356" s="12">
        <v>1764</v>
      </c>
      <c r="J356" s="12">
        <f>+H356*F356</f>
        <v>8820</v>
      </c>
      <c r="K356" s="18">
        <v>0</v>
      </c>
      <c r="L356" s="8">
        <f>IF(K356&gt;0,0,J356)</f>
        <v>8820</v>
      </c>
      <c r="M356" s="13">
        <f>IF(K356=0,0,L356+J356+K356)</f>
        <v>0</v>
      </c>
    </row>
    <row r="357" spans="1:13" x14ac:dyDescent="0.25">
      <c r="A357" s="17" t="s">
        <v>13</v>
      </c>
      <c r="B357" s="23">
        <v>45037</v>
      </c>
      <c r="C357" s="14">
        <v>81024</v>
      </c>
      <c r="D357" s="10" t="s">
        <v>14</v>
      </c>
      <c r="E357" s="11" t="s">
        <v>18</v>
      </c>
      <c r="F357" s="11">
        <v>5</v>
      </c>
      <c r="G357" s="11">
        <v>0</v>
      </c>
      <c r="H357" s="12">
        <v>1900</v>
      </c>
      <c r="I357" s="12">
        <v>1764</v>
      </c>
      <c r="J357" s="12">
        <f>+H357*F357</f>
        <v>9500</v>
      </c>
      <c r="K357" s="18">
        <f>+J357*0.16</f>
        <v>1520</v>
      </c>
      <c r="L357" s="8">
        <f>IF(K357&gt;0,0,J357)</f>
        <v>0</v>
      </c>
      <c r="M357" s="13">
        <f>IF(K357=0,0,L357+J357+K357)</f>
        <v>11020</v>
      </c>
    </row>
    <row r="358" spans="1:13" x14ac:dyDescent="0.25">
      <c r="A358" s="17" t="s">
        <v>13</v>
      </c>
      <c r="B358" s="23">
        <v>45037</v>
      </c>
      <c r="C358" s="14">
        <v>81025</v>
      </c>
      <c r="D358" s="10" t="s">
        <v>14</v>
      </c>
      <c r="E358" s="11" t="s">
        <v>15</v>
      </c>
      <c r="F358" s="11">
        <v>35</v>
      </c>
      <c r="G358" s="11">
        <v>0</v>
      </c>
      <c r="H358" s="12">
        <v>2086</v>
      </c>
      <c r="I358" s="12">
        <v>2086</v>
      </c>
      <c r="J358" s="12">
        <f>+H358*F358</f>
        <v>73010</v>
      </c>
      <c r="K358" s="18">
        <v>0</v>
      </c>
      <c r="L358" s="8">
        <f>IF(K358&gt;0,0,J358)</f>
        <v>73010</v>
      </c>
      <c r="M358" s="13">
        <f>IF(K358=0,0,L358+J358+K358)</f>
        <v>0</v>
      </c>
    </row>
    <row r="359" spans="1:13" x14ac:dyDescent="0.25">
      <c r="A359" s="17" t="s">
        <v>13</v>
      </c>
      <c r="B359" s="23">
        <v>45037</v>
      </c>
      <c r="C359" s="14">
        <v>81026</v>
      </c>
      <c r="D359" s="10" t="s">
        <v>14</v>
      </c>
      <c r="E359" s="11" t="s">
        <v>22</v>
      </c>
      <c r="F359" s="11">
        <v>42</v>
      </c>
      <c r="G359" s="11">
        <v>0</v>
      </c>
      <c r="H359" s="12">
        <v>1701</v>
      </c>
      <c r="I359" s="12">
        <v>1701</v>
      </c>
      <c r="J359" s="12">
        <f>+H359*F359</f>
        <v>71442</v>
      </c>
      <c r="K359" s="18">
        <v>0</v>
      </c>
      <c r="L359" s="8">
        <f>IF(K359&gt;0,0,J359)</f>
        <v>71442</v>
      </c>
      <c r="M359" s="13">
        <f>IF(K359=0,0,L359+J359+K359)</f>
        <v>0</v>
      </c>
    </row>
    <row r="360" spans="1:13" x14ac:dyDescent="0.25">
      <c r="A360" s="17" t="s">
        <v>13</v>
      </c>
      <c r="B360" s="23">
        <v>45037</v>
      </c>
      <c r="C360" s="14">
        <v>81027</v>
      </c>
      <c r="D360" s="10" t="s">
        <v>14</v>
      </c>
      <c r="E360" s="11" t="s">
        <v>17</v>
      </c>
      <c r="F360" s="11">
        <v>10</v>
      </c>
      <c r="G360" s="11">
        <v>10</v>
      </c>
      <c r="H360" s="12">
        <f>20990/F360</f>
        <v>2099</v>
      </c>
      <c r="I360" s="12">
        <v>1764</v>
      </c>
      <c r="J360" s="12">
        <f>+H360*F360</f>
        <v>20990</v>
      </c>
      <c r="K360" s="18">
        <f>+J360*0.16</f>
        <v>3358.4</v>
      </c>
      <c r="L360" s="8">
        <f>IF(K360&gt;0,0,J360)</f>
        <v>0</v>
      </c>
      <c r="M360" s="13">
        <f>IF(K360=0,0,L360+J360+K360)</f>
        <v>24348.400000000001</v>
      </c>
    </row>
    <row r="361" spans="1:13" x14ac:dyDescent="0.25">
      <c r="A361" s="17" t="s">
        <v>13</v>
      </c>
      <c r="B361" s="23">
        <v>45037</v>
      </c>
      <c r="C361" s="14">
        <v>81028</v>
      </c>
      <c r="D361" s="10" t="s">
        <v>14</v>
      </c>
      <c r="E361" s="11" t="s">
        <v>22</v>
      </c>
      <c r="F361" s="11">
        <v>4</v>
      </c>
      <c r="G361" s="11">
        <v>0</v>
      </c>
      <c r="H361" s="12">
        <v>1701</v>
      </c>
      <c r="I361" s="12">
        <v>1701</v>
      </c>
      <c r="J361" s="12">
        <f>+H361*F361</f>
        <v>6804</v>
      </c>
      <c r="K361" s="18">
        <f>+J361*0.16</f>
        <v>1088.6400000000001</v>
      </c>
      <c r="L361" s="8">
        <f>IF(K361&gt;0,0,J361)</f>
        <v>0</v>
      </c>
      <c r="M361" s="13">
        <f>IF(K361=0,0,L361+J361+K361)</f>
        <v>7892.64</v>
      </c>
    </row>
    <row r="362" spans="1:13" x14ac:dyDescent="0.25">
      <c r="A362" s="17" t="s">
        <v>13</v>
      </c>
      <c r="B362" s="23">
        <v>45037</v>
      </c>
      <c r="C362" s="14">
        <v>81029</v>
      </c>
      <c r="D362" s="10" t="s">
        <v>14</v>
      </c>
      <c r="E362" s="11" t="s">
        <v>18</v>
      </c>
      <c r="F362" s="11">
        <v>3</v>
      </c>
      <c r="G362" s="11">
        <v>0</v>
      </c>
      <c r="H362" s="12">
        <v>1764</v>
      </c>
      <c r="I362" s="12">
        <v>1764</v>
      </c>
      <c r="J362" s="12">
        <f>+H362*F362</f>
        <v>5292</v>
      </c>
      <c r="K362" s="18">
        <v>0</v>
      </c>
      <c r="L362" s="8">
        <f>IF(K362&gt;0,0,J362)</f>
        <v>5292</v>
      </c>
      <c r="M362" s="13">
        <f>IF(K362=0,0,L362+J362+K362)</f>
        <v>0</v>
      </c>
    </row>
    <row r="363" spans="1:13" x14ac:dyDescent="0.25">
      <c r="A363" s="17" t="s">
        <v>13</v>
      </c>
      <c r="B363" s="23">
        <v>45038</v>
      </c>
      <c r="C363" s="14">
        <v>81030</v>
      </c>
      <c r="D363" s="10" t="s">
        <v>14</v>
      </c>
      <c r="E363" s="11" t="s">
        <v>17</v>
      </c>
      <c r="F363" s="11">
        <v>9.5</v>
      </c>
      <c r="G363" s="11">
        <v>9.5</v>
      </c>
      <c r="H363" s="12">
        <f>19608/F363</f>
        <v>2064</v>
      </c>
      <c r="I363" s="12">
        <v>1764</v>
      </c>
      <c r="J363" s="12">
        <f>+H363*F363</f>
        <v>19608</v>
      </c>
      <c r="K363" s="18">
        <v>0</v>
      </c>
      <c r="L363" s="8">
        <f>IF(K363&gt;0,0,J363)</f>
        <v>19608</v>
      </c>
      <c r="M363" s="13">
        <f>IF(K363=0,0,L363+J363+K363)</f>
        <v>0</v>
      </c>
    </row>
    <row r="364" spans="1:13" x14ac:dyDescent="0.25">
      <c r="A364" s="17" t="s">
        <v>13</v>
      </c>
      <c r="B364" s="23">
        <v>45038</v>
      </c>
      <c r="C364" s="14">
        <v>81031</v>
      </c>
      <c r="D364" s="10" t="s">
        <v>14</v>
      </c>
      <c r="E364" s="11" t="s">
        <v>16</v>
      </c>
      <c r="F364" s="11">
        <v>11.5</v>
      </c>
      <c r="G364" s="11">
        <v>0</v>
      </c>
      <c r="H364" s="12">
        <v>1925</v>
      </c>
      <c r="I364" s="12">
        <v>1925</v>
      </c>
      <c r="J364" s="12">
        <f>+H364*F364</f>
        <v>22137.5</v>
      </c>
      <c r="K364" s="18">
        <v>0</v>
      </c>
      <c r="L364" s="8">
        <f>IF(K364&gt;0,0,J364)</f>
        <v>22137.5</v>
      </c>
      <c r="M364" s="13">
        <f>IF(K364=0,0,L364+J364+K364)</f>
        <v>0</v>
      </c>
    </row>
    <row r="365" spans="1:13" x14ac:dyDescent="0.25">
      <c r="A365" s="17" t="s">
        <v>13</v>
      </c>
      <c r="B365" s="23">
        <v>45038</v>
      </c>
      <c r="C365" s="14">
        <v>81033</v>
      </c>
      <c r="D365" s="10" t="s">
        <v>14</v>
      </c>
      <c r="E365" s="11" t="s">
        <v>18</v>
      </c>
      <c r="F365" s="11">
        <v>7</v>
      </c>
      <c r="G365" s="11">
        <v>0</v>
      </c>
      <c r="H365" s="12">
        <v>1764</v>
      </c>
      <c r="I365" s="12">
        <v>1764</v>
      </c>
      <c r="J365" s="12">
        <f>+H365*F365</f>
        <v>12348</v>
      </c>
      <c r="K365" s="18">
        <v>0</v>
      </c>
      <c r="L365" s="8">
        <f>IF(K365&gt;0,0,J365)</f>
        <v>12348</v>
      </c>
      <c r="M365" s="13">
        <f>IF(K365=0,0,L365+J365+K365)</f>
        <v>0</v>
      </c>
    </row>
    <row r="366" spans="1:13" x14ac:dyDescent="0.25">
      <c r="A366" s="17" t="s">
        <v>13</v>
      </c>
      <c r="B366" s="23">
        <v>45038</v>
      </c>
      <c r="C366" s="14">
        <v>81034</v>
      </c>
      <c r="D366" s="10" t="s">
        <v>14</v>
      </c>
      <c r="E366" s="11" t="s">
        <v>17</v>
      </c>
      <c r="F366" s="11">
        <v>14</v>
      </c>
      <c r="G366" s="11">
        <v>14</v>
      </c>
      <c r="H366" s="12">
        <f>29609.5/F366</f>
        <v>2114.9642857142858</v>
      </c>
      <c r="I366" s="12">
        <v>1764</v>
      </c>
      <c r="J366" s="12">
        <f>+H366*F366</f>
        <v>29609.5</v>
      </c>
      <c r="K366" s="18">
        <f>+J366*0.16</f>
        <v>4737.5200000000004</v>
      </c>
      <c r="L366" s="8">
        <f>IF(K366&gt;0,0,J366)</f>
        <v>0</v>
      </c>
      <c r="M366" s="13">
        <f>IF(K366=0,0,L366+J366+K366)</f>
        <v>34347.020000000004</v>
      </c>
    </row>
    <row r="367" spans="1:13" x14ac:dyDescent="0.25">
      <c r="A367" s="17" t="s">
        <v>21</v>
      </c>
      <c r="B367" s="23">
        <v>45040</v>
      </c>
      <c r="C367" s="14">
        <v>81035</v>
      </c>
      <c r="D367" s="10" t="s">
        <v>14</v>
      </c>
      <c r="E367" s="11" t="s">
        <v>16</v>
      </c>
      <c r="F367" s="11">
        <v>7</v>
      </c>
      <c r="G367" s="11">
        <v>0</v>
      </c>
      <c r="H367" s="12">
        <v>2088.2399999999998</v>
      </c>
      <c r="I367" s="12">
        <v>1925</v>
      </c>
      <c r="J367" s="12">
        <f>+H367*F367</f>
        <v>14617.679999999998</v>
      </c>
      <c r="K367" s="18">
        <f>+J367*0.16</f>
        <v>2338.8287999999998</v>
      </c>
      <c r="L367" s="8">
        <f>IF(K367&gt;0,0,J367)</f>
        <v>0</v>
      </c>
      <c r="M367" s="13">
        <f>IF(K367=0,0,L367+J367+K367)</f>
        <v>16956.5088</v>
      </c>
    </row>
    <row r="368" spans="1:13" x14ac:dyDescent="0.25">
      <c r="A368" s="17" t="s">
        <v>13</v>
      </c>
      <c r="B368" s="23">
        <v>45038</v>
      </c>
      <c r="C368" s="14">
        <v>81036</v>
      </c>
      <c r="D368" s="10" t="s">
        <v>14</v>
      </c>
      <c r="E368" s="11" t="s">
        <v>16</v>
      </c>
      <c r="F368" s="11">
        <v>4</v>
      </c>
      <c r="G368" s="11">
        <v>0</v>
      </c>
      <c r="H368" s="12">
        <v>1925</v>
      </c>
      <c r="I368" s="12">
        <v>1925</v>
      </c>
      <c r="J368" s="12">
        <f>+H368*F368</f>
        <v>7700</v>
      </c>
      <c r="K368" s="18">
        <v>0</v>
      </c>
      <c r="L368" s="8">
        <f>IF(K368&gt;0,0,J368)</f>
        <v>7700</v>
      </c>
      <c r="M368" s="13">
        <f>IF(K368=0,0,L368+J368+K368)</f>
        <v>0</v>
      </c>
    </row>
    <row r="369" spans="1:13" x14ac:dyDescent="0.25">
      <c r="A369" s="17" t="s">
        <v>19</v>
      </c>
      <c r="B369" s="23">
        <v>45040</v>
      </c>
      <c r="C369" s="14">
        <v>81037</v>
      </c>
      <c r="D369" s="10" t="s">
        <v>14</v>
      </c>
      <c r="E369" s="11" t="s">
        <v>16</v>
      </c>
      <c r="F369" s="11">
        <v>18.5</v>
      </c>
      <c r="G369" s="11">
        <v>0</v>
      </c>
      <c r="H369" s="12">
        <v>1925</v>
      </c>
      <c r="I369" s="12">
        <v>1925</v>
      </c>
      <c r="J369" s="12">
        <f>+H369*F369</f>
        <v>35612.5</v>
      </c>
      <c r="K369" s="18">
        <v>0</v>
      </c>
      <c r="L369" s="8">
        <f>IF(K369&gt;0,0,J369)</f>
        <v>35612.5</v>
      </c>
      <c r="M369" s="13">
        <f>IF(K369=0,0,L369+J369+K369)</f>
        <v>0</v>
      </c>
    </row>
    <row r="370" spans="1:13" x14ac:dyDescent="0.25">
      <c r="A370" s="17" t="s">
        <v>13</v>
      </c>
      <c r="B370" s="23">
        <v>45045</v>
      </c>
      <c r="C370" s="14">
        <v>81040</v>
      </c>
      <c r="D370" s="10" t="s">
        <v>45</v>
      </c>
      <c r="E370" s="11" t="s">
        <v>16</v>
      </c>
      <c r="F370" s="11">
        <v>20</v>
      </c>
      <c r="G370" s="11">
        <v>20</v>
      </c>
      <c r="H370" s="12">
        <f>1925+285</f>
        <v>2210</v>
      </c>
      <c r="I370" s="12">
        <v>1925</v>
      </c>
      <c r="J370" s="12">
        <f>+H370*F370</f>
        <v>44200</v>
      </c>
      <c r="K370" s="18">
        <f>+J370*0.16</f>
        <v>7072</v>
      </c>
      <c r="L370" s="8">
        <f>IF(K370&gt;0,0,J370)</f>
        <v>0</v>
      </c>
      <c r="M370" s="13">
        <f>IF(K370=0,0,L370+J370+K370)</f>
        <v>51272</v>
      </c>
    </row>
    <row r="371" spans="1:13" x14ac:dyDescent="0.25">
      <c r="A371" s="17" t="s">
        <v>19</v>
      </c>
      <c r="B371" s="23">
        <v>45040</v>
      </c>
      <c r="C371" s="14">
        <v>81041</v>
      </c>
      <c r="D371" s="10" t="s">
        <v>14</v>
      </c>
      <c r="E371" s="11" t="s">
        <v>27</v>
      </c>
      <c r="F371" s="11">
        <v>12.5</v>
      </c>
      <c r="G371" s="11">
        <v>12.5</v>
      </c>
      <c r="H371" s="12">
        <v>2330</v>
      </c>
      <c r="I371" s="12">
        <v>1925</v>
      </c>
      <c r="J371" s="12">
        <f>+H371*F371</f>
        <v>29125</v>
      </c>
      <c r="K371" s="18">
        <f>+J371*0.16</f>
        <v>4660</v>
      </c>
      <c r="L371" s="8">
        <f>IF(K371&gt;0,0,J371)</f>
        <v>0</v>
      </c>
      <c r="M371" s="13">
        <f>IF(K371=0,0,L371+J371+K371)</f>
        <v>33785</v>
      </c>
    </row>
    <row r="372" spans="1:13" x14ac:dyDescent="0.25">
      <c r="A372" s="17" t="s">
        <v>13</v>
      </c>
      <c r="B372" s="23">
        <v>45038</v>
      </c>
      <c r="C372" s="14">
        <v>81067</v>
      </c>
      <c r="D372" s="10" t="s">
        <v>14</v>
      </c>
      <c r="E372" s="11" t="s">
        <v>16</v>
      </c>
      <c r="F372" s="11">
        <v>6</v>
      </c>
      <c r="G372" s="11">
        <v>0</v>
      </c>
      <c r="H372" s="12">
        <v>2200</v>
      </c>
      <c r="I372" s="12">
        <v>1925</v>
      </c>
      <c r="J372" s="12">
        <f>+H372*F372</f>
        <v>13200</v>
      </c>
      <c r="K372" s="18">
        <v>0</v>
      </c>
      <c r="L372" s="8">
        <f>IF(K372&gt;0,0,J372)</f>
        <v>13200</v>
      </c>
      <c r="M372" s="13">
        <f>IF(K372=0,0,L372+J372+K372)</f>
        <v>0</v>
      </c>
    </row>
    <row r="373" spans="1:13" x14ac:dyDescent="0.25">
      <c r="A373" s="17" t="s">
        <v>19</v>
      </c>
      <c r="B373" s="23">
        <v>45040</v>
      </c>
      <c r="C373" s="40">
        <v>81072</v>
      </c>
      <c r="D373" s="10" t="s">
        <v>14</v>
      </c>
      <c r="E373" s="11" t="s">
        <v>27</v>
      </c>
      <c r="F373" s="11">
        <v>10</v>
      </c>
      <c r="G373" s="11">
        <v>10</v>
      </c>
      <c r="H373" s="12">
        <v>2388.2399999999998</v>
      </c>
      <c r="I373" s="12">
        <v>1925</v>
      </c>
      <c r="J373" s="12">
        <f>+H373*F373</f>
        <v>23882.399999999998</v>
      </c>
      <c r="K373" s="18">
        <f>+J373*0.16</f>
        <v>3821.1839999999997</v>
      </c>
      <c r="L373" s="8">
        <f>IF(K373&gt;0,0,J373)</f>
        <v>0</v>
      </c>
      <c r="M373" s="13">
        <f>IF(K373=0,0,L373+J373+K373)</f>
        <v>27703.583999999999</v>
      </c>
    </row>
    <row r="374" spans="1:13" x14ac:dyDescent="0.25">
      <c r="A374" s="17" t="s">
        <v>19</v>
      </c>
      <c r="B374" s="23">
        <v>45042</v>
      </c>
      <c r="C374" s="40">
        <v>81073</v>
      </c>
      <c r="D374" s="10" t="s">
        <v>25</v>
      </c>
      <c r="E374" s="11" t="s">
        <v>22</v>
      </c>
      <c r="F374" s="11">
        <v>7</v>
      </c>
      <c r="G374" s="11">
        <v>0</v>
      </c>
      <c r="H374" s="12">
        <v>1702</v>
      </c>
      <c r="I374" s="12">
        <v>1702</v>
      </c>
      <c r="J374" s="12">
        <f>+H374*F374</f>
        <v>11914</v>
      </c>
      <c r="K374" s="18">
        <f>+J374*0.16</f>
        <v>1906.24</v>
      </c>
      <c r="L374" s="8">
        <f>IF(K374&gt;0,0,J374)</f>
        <v>0</v>
      </c>
      <c r="M374" s="13">
        <f>IF(K374=0,0,L374+J374+K374)</f>
        <v>13820.24</v>
      </c>
    </row>
    <row r="375" spans="1:13" x14ac:dyDescent="0.25">
      <c r="A375" s="17" t="s">
        <v>13</v>
      </c>
      <c r="B375" s="23">
        <v>45042</v>
      </c>
      <c r="C375" s="14">
        <v>81074</v>
      </c>
      <c r="D375" s="10" t="s">
        <v>25</v>
      </c>
      <c r="E375" s="11" t="s">
        <v>17</v>
      </c>
      <c r="F375" s="11">
        <v>8</v>
      </c>
      <c r="G375" s="11">
        <v>8</v>
      </c>
      <c r="H375" s="12">
        <f>1727+263</f>
        <v>1990</v>
      </c>
      <c r="I375" s="12">
        <v>1727</v>
      </c>
      <c r="J375" s="12">
        <f>+H375*F375</f>
        <v>15920</v>
      </c>
      <c r="K375" s="18">
        <f>+J375*0.16</f>
        <v>2547.2000000000003</v>
      </c>
      <c r="L375" s="8">
        <f>IF(K375&gt;0,0,J375)</f>
        <v>0</v>
      </c>
      <c r="M375" s="13">
        <f>IF(K375=0,0,L375+J375+K375)</f>
        <v>18467.2</v>
      </c>
    </row>
    <row r="376" spans="1:13" x14ac:dyDescent="0.25">
      <c r="A376" s="17" t="s">
        <v>13</v>
      </c>
      <c r="B376" s="23">
        <v>45042</v>
      </c>
      <c r="C376" s="14">
        <v>81075</v>
      </c>
      <c r="D376" s="10" t="s">
        <v>25</v>
      </c>
      <c r="E376" s="11" t="s">
        <v>18</v>
      </c>
      <c r="F376" s="11">
        <v>5</v>
      </c>
      <c r="G376" s="11">
        <v>0</v>
      </c>
      <c r="H376" s="12">
        <v>1727</v>
      </c>
      <c r="I376" s="12">
        <v>1727</v>
      </c>
      <c r="J376" s="12">
        <f>+H376*F376</f>
        <v>8635</v>
      </c>
      <c r="K376" s="18">
        <f>+J376*0.16</f>
        <v>1381.6000000000001</v>
      </c>
      <c r="L376" s="8">
        <f>IF(K376&gt;0,0,J376)</f>
        <v>0</v>
      </c>
      <c r="M376" s="13">
        <f>IF(K376=0,0,L376+J376+K376)</f>
        <v>10016.6</v>
      </c>
    </row>
    <row r="377" spans="1:13" x14ac:dyDescent="0.25">
      <c r="A377" s="17" t="s">
        <v>19</v>
      </c>
      <c r="B377" s="23">
        <v>45041</v>
      </c>
      <c r="C377" s="14">
        <v>81076</v>
      </c>
      <c r="D377" s="10" t="s">
        <v>25</v>
      </c>
      <c r="E377" s="11" t="s">
        <v>18</v>
      </c>
      <c r="F377" s="11">
        <v>4</v>
      </c>
      <c r="G377" s="11">
        <v>0</v>
      </c>
      <c r="H377" s="12">
        <v>1727</v>
      </c>
      <c r="I377" s="12">
        <v>1727</v>
      </c>
      <c r="J377" s="12">
        <f>+H377*F377</f>
        <v>6908</v>
      </c>
      <c r="K377" s="18">
        <f>+J377*0.16</f>
        <v>1105.28</v>
      </c>
      <c r="L377" s="8">
        <f>IF(K377&gt;0,0,J377)</f>
        <v>0</v>
      </c>
      <c r="M377" s="13">
        <f>IF(K377=0,0,L377+J377+K377)</f>
        <v>8013.28</v>
      </c>
    </row>
    <row r="378" spans="1:13" x14ac:dyDescent="0.25">
      <c r="A378" s="17" t="s">
        <v>19</v>
      </c>
      <c r="B378" s="23">
        <v>45041</v>
      </c>
      <c r="C378" s="14">
        <v>81077</v>
      </c>
      <c r="D378" s="10" t="s">
        <v>25</v>
      </c>
      <c r="E378" s="11" t="s">
        <v>18</v>
      </c>
      <c r="F378" s="11">
        <v>4</v>
      </c>
      <c r="G378" s="11">
        <v>0</v>
      </c>
      <c r="H378" s="12">
        <v>1727</v>
      </c>
      <c r="I378" s="12">
        <v>1727</v>
      </c>
      <c r="J378" s="12">
        <f>+H378*F378</f>
        <v>6908</v>
      </c>
      <c r="K378" s="18">
        <f>+J378*0.16</f>
        <v>1105.28</v>
      </c>
      <c r="L378" s="8">
        <f>IF(K378&gt;0,0,J378)</f>
        <v>0</v>
      </c>
      <c r="M378" s="13">
        <f>IF(K378=0,0,L378+J378+K378)</f>
        <v>8013.28</v>
      </c>
    </row>
    <row r="379" spans="1:13" x14ac:dyDescent="0.25">
      <c r="A379" s="17" t="s">
        <v>19</v>
      </c>
      <c r="B379" s="23">
        <v>45041</v>
      </c>
      <c r="C379" s="14">
        <v>81078</v>
      </c>
      <c r="D379" s="10" t="s">
        <v>14</v>
      </c>
      <c r="E379" s="11" t="s">
        <v>27</v>
      </c>
      <c r="F379" s="11">
        <v>8</v>
      </c>
      <c r="G379" s="11">
        <v>8</v>
      </c>
      <c r="H379" s="12">
        <v>2281.25</v>
      </c>
      <c r="I379" s="12">
        <v>1925</v>
      </c>
      <c r="J379" s="12">
        <f>+H379*F379</f>
        <v>18250</v>
      </c>
      <c r="K379" s="18">
        <v>0</v>
      </c>
      <c r="L379" s="8">
        <f>IF(K379&gt;0,0,J379)</f>
        <v>18250</v>
      </c>
      <c r="M379" s="13">
        <f>IF(K379=0,0,L379+J379+K379)</f>
        <v>0</v>
      </c>
    </row>
    <row r="380" spans="1:13" x14ac:dyDescent="0.25">
      <c r="A380" s="17" t="s">
        <v>21</v>
      </c>
      <c r="B380" s="23">
        <v>45043</v>
      </c>
      <c r="C380" s="14">
        <v>81081</v>
      </c>
      <c r="D380" s="10" t="s">
        <v>14</v>
      </c>
      <c r="E380" s="11" t="s">
        <v>18</v>
      </c>
      <c r="F380" s="11">
        <v>6</v>
      </c>
      <c r="G380" s="11">
        <v>0</v>
      </c>
      <c r="H380" s="12">
        <v>1764</v>
      </c>
      <c r="I380" s="12">
        <v>1764</v>
      </c>
      <c r="J380" s="12">
        <f>+H380*F380</f>
        <v>10584</v>
      </c>
      <c r="K380" s="18">
        <f>+J380*0.16</f>
        <v>1693.44</v>
      </c>
      <c r="L380" s="8">
        <f>IF(K380&gt;0,0,J380)</f>
        <v>0</v>
      </c>
      <c r="M380" s="13">
        <f>IF(K380=0,0,L380+J380+K380)</f>
        <v>12277.44</v>
      </c>
    </row>
    <row r="381" spans="1:13" x14ac:dyDescent="0.25">
      <c r="A381" s="17" t="s">
        <v>13</v>
      </c>
      <c r="B381" s="23">
        <v>45041</v>
      </c>
      <c r="C381" s="14">
        <v>81082</v>
      </c>
      <c r="D381" s="10" t="s">
        <v>26</v>
      </c>
      <c r="E381" s="11" t="s">
        <v>27</v>
      </c>
      <c r="F381" s="11">
        <v>19</v>
      </c>
      <c r="G381" s="11">
        <v>19</v>
      </c>
      <c r="H381" s="12">
        <f>1925+285</f>
        <v>2210</v>
      </c>
      <c r="I381" s="12">
        <v>1925</v>
      </c>
      <c r="J381" s="12">
        <f>+H381*F381</f>
        <v>41990</v>
      </c>
      <c r="K381" s="18">
        <f>+J381*0.16</f>
        <v>6718.4000000000005</v>
      </c>
      <c r="L381" s="8">
        <f>IF(K381&gt;0,0,J381)</f>
        <v>0</v>
      </c>
      <c r="M381" s="13">
        <f>IF(K381=0,0,L381+J381+K381)</f>
        <v>48708.4</v>
      </c>
    </row>
    <row r="382" spans="1:13" x14ac:dyDescent="0.25">
      <c r="A382" s="17" t="s">
        <v>21</v>
      </c>
      <c r="B382" s="23">
        <v>45041</v>
      </c>
      <c r="C382" s="14">
        <v>81083</v>
      </c>
      <c r="D382" s="10" t="s">
        <v>14</v>
      </c>
      <c r="E382" s="11" t="s">
        <v>22</v>
      </c>
      <c r="F382" s="11">
        <v>13</v>
      </c>
      <c r="G382" s="11">
        <v>0</v>
      </c>
      <c r="H382" s="12">
        <v>1901.79</v>
      </c>
      <c r="I382" s="12">
        <v>1701</v>
      </c>
      <c r="J382" s="12">
        <f>+H382*F382</f>
        <v>24723.27</v>
      </c>
      <c r="K382" s="18">
        <f>+J382*0.16</f>
        <v>3955.7232000000004</v>
      </c>
      <c r="L382" s="8">
        <f>IF(K382&gt;0,0,J382)</f>
        <v>0</v>
      </c>
      <c r="M382" s="13">
        <f>IF(K382=0,0,L382+J382+K382)</f>
        <v>28678.993200000001</v>
      </c>
    </row>
    <row r="383" spans="1:13" x14ac:dyDescent="0.25">
      <c r="A383" s="17" t="s">
        <v>21</v>
      </c>
      <c r="B383" s="23">
        <v>45041</v>
      </c>
      <c r="C383" s="14">
        <v>81084</v>
      </c>
      <c r="D383" s="10" t="s">
        <v>14</v>
      </c>
      <c r="E383" s="11" t="s">
        <v>16</v>
      </c>
      <c r="F383" s="11">
        <v>7.5</v>
      </c>
      <c r="G383" s="11">
        <v>0</v>
      </c>
      <c r="H383" s="12">
        <v>2427.2399999999998</v>
      </c>
      <c r="I383" s="12">
        <v>1925</v>
      </c>
      <c r="J383" s="12">
        <f>+H383*F383</f>
        <v>18204.3</v>
      </c>
      <c r="K383" s="18">
        <f>+J383*0.16</f>
        <v>2912.6880000000001</v>
      </c>
      <c r="L383" s="8">
        <f>IF(K383&gt;0,0,J383)</f>
        <v>0</v>
      </c>
      <c r="M383" s="13">
        <f>IF(K383=0,0,L383+J383+K383)</f>
        <v>21116.987999999998</v>
      </c>
    </row>
    <row r="384" spans="1:13" x14ac:dyDescent="0.25">
      <c r="A384" s="17" t="s">
        <v>13</v>
      </c>
      <c r="B384" s="23">
        <v>45041</v>
      </c>
      <c r="C384" s="14">
        <v>81085</v>
      </c>
      <c r="D384" s="10" t="s">
        <v>14</v>
      </c>
      <c r="E384" s="11" t="s">
        <v>16</v>
      </c>
      <c r="F384" s="11">
        <v>8.5</v>
      </c>
      <c r="G384" s="11">
        <v>0</v>
      </c>
      <c r="H384" s="12">
        <v>1895</v>
      </c>
      <c r="I384" s="12">
        <v>1895</v>
      </c>
      <c r="J384" s="12">
        <f>+H384*F384</f>
        <v>16107.5</v>
      </c>
      <c r="K384" s="18">
        <f>+J384*0.16</f>
        <v>2577.2000000000003</v>
      </c>
      <c r="L384" s="8">
        <f>IF(K384&gt;0,0,J384)</f>
        <v>0</v>
      </c>
      <c r="M384" s="13">
        <f>IF(K384=0,0,L384+J384+K384)</f>
        <v>18684.7</v>
      </c>
    </row>
    <row r="385" spans="1:13" x14ac:dyDescent="0.25">
      <c r="A385" s="17" t="s">
        <v>13</v>
      </c>
      <c r="B385" s="23">
        <v>45041</v>
      </c>
      <c r="C385" s="14">
        <v>81086</v>
      </c>
      <c r="D385" s="10" t="s">
        <v>14</v>
      </c>
      <c r="E385" s="11" t="s">
        <v>18</v>
      </c>
      <c r="F385" s="11">
        <v>60</v>
      </c>
      <c r="G385" s="11">
        <v>0</v>
      </c>
      <c r="H385" s="12">
        <v>1764</v>
      </c>
      <c r="I385" s="12">
        <v>1764</v>
      </c>
      <c r="J385" s="12">
        <f>+H385*F385</f>
        <v>105840</v>
      </c>
      <c r="K385" s="18">
        <v>0</v>
      </c>
      <c r="L385" s="8">
        <f>IF(K385&gt;0,0,J385)</f>
        <v>105840</v>
      </c>
      <c r="M385" s="13">
        <f>IF(K385=0,0,L385+J385+K385)</f>
        <v>0</v>
      </c>
    </row>
    <row r="386" spans="1:13" x14ac:dyDescent="0.25">
      <c r="A386" s="17" t="s">
        <v>13</v>
      </c>
      <c r="B386" s="23">
        <v>45042</v>
      </c>
      <c r="C386" s="14">
        <v>81087</v>
      </c>
      <c r="D386" s="10" t="s">
        <v>14</v>
      </c>
      <c r="E386" s="11" t="s">
        <v>39</v>
      </c>
      <c r="F386" s="11">
        <v>5</v>
      </c>
      <c r="G386" s="11">
        <v>0</v>
      </c>
      <c r="H386" s="12">
        <f>1925+124</f>
        <v>2049</v>
      </c>
      <c r="I386" s="12">
        <v>1925</v>
      </c>
      <c r="J386" s="12">
        <f>+H386*F386</f>
        <v>10245</v>
      </c>
      <c r="K386" s="18">
        <v>0</v>
      </c>
      <c r="L386" s="8">
        <f>IF(K386&gt;0,0,J386)</f>
        <v>10245</v>
      </c>
      <c r="M386" s="13">
        <f>IF(K386=0,0,L386+J386+K386)</f>
        <v>0</v>
      </c>
    </row>
    <row r="387" spans="1:13" x14ac:dyDescent="0.25">
      <c r="A387" s="17" t="s">
        <v>19</v>
      </c>
      <c r="B387" s="23">
        <v>45041</v>
      </c>
      <c r="C387" s="14">
        <v>81088</v>
      </c>
      <c r="D387" s="10" t="s">
        <v>14</v>
      </c>
      <c r="E387" s="11" t="s">
        <v>16</v>
      </c>
      <c r="F387" s="11">
        <v>7</v>
      </c>
      <c r="G387" s="11">
        <v>0</v>
      </c>
      <c r="H387" s="12">
        <v>2085</v>
      </c>
      <c r="I387" s="12">
        <v>1925</v>
      </c>
      <c r="J387" s="12">
        <f>+H387*F387</f>
        <v>14595</v>
      </c>
      <c r="K387" s="18">
        <f>+J387*0.16</f>
        <v>2335.2000000000003</v>
      </c>
      <c r="L387" s="8">
        <f>IF(K387&gt;0,0,J387)</f>
        <v>0</v>
      </c>
      <c r="M387" s="13">
        <f>IF(K387=0,0,L387+J387+K387)</f>
        <v>16930.2</v>
      </c>
    </row>
    <row r="388" spans="1:13" x14ac:dyDescent="0.25">
      <c r="A388" s="17" t="s">
        <v>13</v>
      </c>
      <c r="B388" s="23">
        <v>45040</v>
      </c>
      <c r="C388" s="14">
        <v>81089</v>
      </c>
      <c r="D388" s="10" t="s">
        <v>14</v>
      </c>
      <c r="E388" s="11" t="s">
        <v>16</v>
      </c>
      <c r="F388" s="11">
        <v>6</v>
      </c>
      <c r="G388" s="11">
        <v>0</v>
      </c>
      <c r="H388" s="12">
        <v>1925</v>
      </c>
      <c r="I388" s="12">
        <v>1925</v>
      </c>
      <c r="J388" s="12">
        <f>+H388*F388</f>
        <v>11550</v>
      </c>
      <c r="K388" s="18">
        <v>0</v>
      </c>
      <c r="L388" s="8">
        <f>IF(K388&gt;0,0,J388)</f>
        <v>11550</v>
      </c>
      <c r="M388" s="13">
        <f>IF(K388=0,0,L388+J388+K388)</f>
        <v>0</v>
      </c>
    </row>
    <row r="389" spans="1:13" x14ac:dyDescent="0.25">
      <c r="A389" s="17" t="s">
        <v>13</v>
      </c>
      <c r="B389" s="23">
        <v>45040</v>
      </c>
      <c r="C389" s="14">
        <v>81090</v>
      </c>
      <c r="D389" s="10" t="s">
        <v>14</v>
      </c>
      <c r="E389" s="11" t="s">
        <v>18</v>
      </c>
      <c r="F389" s="11">
        <v>3</v>
      </c>
      <c r="G389" s="11">
        <v>0</v>
      </c>
      <c r="H389" s="12">
        <v>1900</v>
      </c>
      <c r="I389" s="12">
        <v>1764</v>
      </c>
      <c r="J389" s="12">
        <f>+H389*F389</f>
        <v>5700</v>
      </c>
      <c r="K389" s="18">
        <f>+J389*0.16</f>
        <v>912</v>
      </c>
      <c r="L389" s="8">
        <f>IF(K389&gt;0,0,J389)</f>
        <v>0</v>
      </c>
      <c r="M389" s="13">
        <f>IF(K389=0,0,L389+J389+K389)</f>
        <v>6612</v>
      </c>
    </row>
    <row r="390" spans="1:13" x14ac:dyDescent="0.25">
      <c r="A390" s="38" t="s">
        <v>19</v>
      </c>
      <c r="B390" s="39">
        <v>45041</v>
      </c>
      <c r="C390" s="40">
        <v>81091</v>
      </c>
      <c r="D390" s="41" t="s">
        <v>14</v>
      </c>
      <c r="E390" s="42" t="s">
        <v>16</v>
      </c>
      <c r="F390" s="42">
        <v>7</v>
      </c>
      <c r="G390" s="42">
        <v>0</v>
      </c>
      <c r="H390" s="43">
        <v>2085</v>
      </c>
      <c r="I390" s="43">
        <v>1925</v>
      </c>
      <c r="J390" s="43">
        <f>+H390*F390</f>
        <v>14595</v>
      </c>
      <c r="K390" s="44">
        <f>+J390*0.16</f>
        <v>2335.2000000000003</v>
      </c>
      <c r="L390" s="45">
        <f>IF(K390&gt;0,0,J390)</f>
        <v>0</v>
      </c>
      <c r="M390" s="46">
        <f>IF(K390=0,0,L390+J390+K390)</f>
        <v>16930.2</v>
      </c>
    </row>
    <row r="391" spans="1:13" x14ac:dyDescent="0.25">
      <c r="A391" s="17" t="s">
        <v>19</v>
      </c>
      <c r="B391" s="23">
        <v>45041</v>
      </c>
      <c r="C391" s="14">
        <v>81092</v>
      </c>
      <c r="D391" s="10" t="s">
        <v>14</v>
      </c>
      <c r="E391" s="11" t="s">
        <v>16</v>
      </c>
      <c r="F391" s="11">
        <v>7</v>
      </c>
      <c r="G391" s="11">
        <v>0</v>
      </c>
      <c r="H391" s="12">
        <v>2085</v>
      </c>
      <c r="I391" s="12">
        <v>1925</v>
      </c>
      <c r="J391" s="12">
        <f>+H391*F391</f>
        <v>14595</v>
      </c>
      <c r="K391" s="18">
        <f>+J391*0.16</f>
        <v>2335.2000000000003</v>
      </c>
      <c r="L391" s="8">
        <f>IF(K391&gt;0,0,J391)</f>
        <v>0</v>
      </c>
      <c r="M391" s="13">
        <f>IF(K391=0,0,L391+J391+K391)</f>
        <v>16930.2</v>
      </c>
    </row>
    <row r="392" spans="1:13" x14ac:dyDescent="0.25">
      <c r="A392" s="17" t="s">
        <v>21</v>
      </c>
      <c r="B392" s="23">
        <v>45041</v>
      </c>
      <c r="C392" s="14">
        <v>81093</v>
      </c>
      <c r="D392" s="10" t="s">
        <v>14</v>
      </c>
      <c r="E392" s="11" t="s">
        <v>18</v>
      </c>
      <c r="F392" s="11">
        <v>13</v>
      </c>
      <c r="G392" s="11">
        <v>0</v>
      </c>
      <c r="H392" s="12">
        <f>23732/13</f>
        <v>1825.5384615384614</v>
      </c>
      <c r="I392" s="12">
        <v>1764</v>
      </c>
      <c r="J392" s="12">
        <f>+H392*F392</f>
        <v>23732</v>
      </c>
      <c r="K392" s="18">
        <v>0</v>
      </c>
      <c r="L392" s="8">
        <f>IF(K392&gt;0,0,J392)</f>
        <v>23732</v>
      </c>
      <c r="M392" s="13">
        <f>IF(K392=0,0,L392+J392+K392)</f>
        <v>0</v>
      </c>
    </row>
    <row r="393" spans="1:13" x14ac:dyDescent="0.25">
      <c r="A393" s="17" t="s">
        <v>13</v>
      </c>
      <c r="B393" s="23">
        <v>45041</v>
      </c>
      <c r="C393" s="14">
        <v>81114</v>
      </c>
      <c r="D393" s="10" t="s">
        <v>26</v>
      </c>
      <c r="E393" s="11" t="s">
        <v>27</v>
      </c>
      <c r="F393" s="11">
        <v>43</v>
      </c>
      <c r="G393" s="11">
        <v>43</v>
      </c>
      <c r="H393" s="12">
        <f>1925+285</f>
        <v>2210</v>
      </c>
      <c r="I393" s="12">
        <v>1925</v>
      </c>
      <c r="J393" s="12">
        <f>+H393*F393</f>
        <v>95030</v>
      </c>
      <c r="K393" s="18">
        <f>+J393*0.16</f>
        <v>15204.800000000001</v>
      </c>
      <c r="L393" s="8">
        <f>IF(K393&gt;0,0,J393)</f>
        <v>0</v>
      </c>
      <c r="M393" s="13">
        <f>IF(K393=0,0,L393+J393+K393)</f>
        <v>110234.8</v>
      </c>
    </row>
    <row r="394" spans="1:13" x14ac:dyDescent="0.25">
      <c r="A394" s="17" t="s">
        <v>21</v>
      </c>
      <c r="B394" s="23">
        <v>45043</v>
      </c>
      <c r="C394" s="14">
        <v>81115</v>
      </c>
      <c r="D394" s="10" t="s">
        <v>14</v>
      </c>
      <c r="E394" s="11" t="s">
        <v>44</v>
      </c>
      <c r="F394" s="11">
        <v>17</v>
      </c>
      <c r="G394" s="11">
        <v>17</v>
      </c>
      <c r="H394" s="12">
        <f>32676/14</f>
        <v>2334</v>
      </c>
      <c r="I394" s="12">
        <v>1925</v>
      </c>
      <c r="J394" s="12">
        <f>+H394*F394</f>
        <v>39678</v>
      </c>
      <c r="K394" s="18">
        <f>+J394*0.16</f>
        <v>6348.4800000000005</v>
      </c>
      <c r="L394" s="8">
        <f>IF(K394&gt;0,0,J394)</f>
        <v>0</v>
      </c>
      <c r="M394" s="13">
        <f>IF(K394=0,0,L394+J394+K394)</f>
        <v>46026.48</v>
      </c>
    </row>
    <row r="395" spans="1:13" x14ac:dyDescent="0.25">
      <c r="A395" s="17" t="s">
        <v>19</v>
      </c>
      <c r="B395" s="23">
        <v>45041</v>
      </c>
      <c r="C395" s="14">
        <v>81116</v>
      </c>
      <c r="D395" s="10" t="s">
        <v>14</v>
      </c>
      <c r="E395" s="11" t="s">
        <v>18</v>
      </c>
      <c r="F395" s="11">
        <v>9</v>
      </c>
      <c r="G395" s="11">
        <v>0</v>
      </c>
      <c r="H395" s="12">
        <v>1764</v>
      </c>
      <c r="I395" s="12">
        <v>1764</v>
      </c>
      <c r="J395" s="12">
        <f>+H395*F395</f>
        <v>15876</v>
      </c>
      <c r="K395" s="18">
        <v>0</v>
      </c>
      <c r="L395" s="8">
        <f>IF(K395&gt;0,0,J395)</f>
        <v>15876</v>
      </c>
      <c r="M395" s="13">
        <f>IF(K395=0,0,L395+J395+K395)</f>
        <v>0</v>
      </c>
    </row>
    <row r="396" spans="1:13" x14ac:dyDescent="0.25">
      <c r="A396" s="17" t="s">
        <v>21</v>
      </c>
      <c r="B396" s="23">
        <v>45042</v>
      </c>
      <c r="C396" s="14">
        <v>81117</v>
      </c>
      <c r="D396" s="10" t="s">
        <v>14</v>
      </c>
      <c r="E396" s="11" t="s">
        <v>40</v>
      </c>
      <c r="F396" s="11">
        <v>140</v>
      </c>
      <c r="G396" s="11">
        <v>0</v>
      </c>
      <c r="H396" s="12">
        <f>383180/140</f>
        <v>2737</v>
      </c>
      <c r="I396" s="12">
        <v>1925</v>
      </c>
      <c r="J396" s="12">
        <f>+H396*F396</f>
        <v>383180</v>
      </c>
      <c r="K396" s="18">
        <f>+J396*0.16</f>
        <v>61308.800000000003</v>
      </c>
      <c r="L396" s="8">
        <f>IF(K396&gt;0,0,J396)</f>
        <v>0</v>
      </c>
      <c r="M396" s="13">
        <f>IF(K396=0,0,L396+J396+K396)</f>
        <v>444488.8</v>
      </c>
    </row>
    <row r="397" spans="1:13" x14ac:dyDescent="0.25">
      <c r="A397" s="17" t="s">
        <v>13</v>
      </c>
      <c r="B397" s="23">
        <v>45042</v>
      </c>
      <c r="C397" s="14">
        <v>81118</v>
      </c>
      <c r="D397" s="10" t="s">
        <v>25</v>
      </c>
      <c r="E397" s="11" t="s">
        <v>18</v>
      </c>
      <c r="F397" s="11">
        <v>8</v>
      </c>
      <c r="G397" s="11">
        <v>0</v>
      </c>
      <c r="H397" s="12">
        <v>1727</v>
      </c>
      <c r="I397" s="12">
        <v>1727</v>
      </c>
      <c r="J397" s="12">
        <f>+H397*F397</f>
        <v>13816</v>
      </c>
      <c r="K397" s="18">
        <f>+J397*0.16</f>
        <v>2210.56</v>
      </c>
      <c r="L397" s="8">
        <f>IF(K397&gt;0,0,J397)</f>
        <v>0</v>
      </c>
      <c r="M397" s="13">
        <f>IF(K397=0,0,L397+J397+K397)</f>
        <v>16026.56</v>
      </c>
    </row>
    <row r="398" spans="1:13" x14ac:dyDescent="0.25">
      <c r="A398" s="17" t="s">
        <v>13</v>
      </c>
      <c r="B398" s="23">
        <v>45042</v>
      </c>
      <c r="C398" s="14">
        <v>81119</v>
      </c>
      <c r="D398" s="10" t="s">
        <v>25</v>
      </c>
      <c r="E398" s="11" t="s">
        <v>35</v>
      </c>
      <c r="F398" s="11">
        <v>4</v>
      </c>
      <c r="G398" s="11">
        <v>0</v>
      </c>
      <c r="H398" s="12">
        <v>1517</v>
      </c>
      <c r="I398" s="12">
        <v>1517</v>
      </c>
      <c r="J398" s="12">
        <f>+H398*F398</f>
        <v>6068</v>
      </c>
      <c r="K398" s="18">
        <f>+J398*0.16</f>
        <v>970.88</v>
      </c>
      <c r="L398" s="8">
        <f>IF(K398&gt;0,0,J398)</f>
        <v>0</v>
      </c>
      <c r="M398" s="13">
        <f>IF(K398=0,0,L398+J398+K398)</f>
        <v>7038.88</v>
      </c>
    </row>
    <row r="399" spans="1:13" x14ac:dyDescent="0.25">
      <c r="A399" s="17" t="s">
        <v>13</v>
      </c>
      <c r="B399" s="23">
        <v>45043</v>
      </c>
      <c r="C399" s="14">
        <v>81120</v>
      </c>
      <c r="D399" s="10" t="s">
        <v>25</v>
      </c>
      <c r="E399" s="11" t="s">
        <v>17</v>
      </c>
      <c r="F399" s="11">
        <v>7.5</v>
      </c>
      <c r="G399" s="11">
        <v>7.5</v>
      </c>
      <c r="H399" s="12">
        <f>1727+263</f>
        <v>1990</v>
      </c>
      <c r="I399" s="12">
        <v>1727</v>
      </c>
      <c r="J399" s="12">
        <f>+H399*F399</f>
        <v>14925</v>
      </c>
      <c r="K399" s="18">
        <f>+J399*0.16</f>
        <v>2388</v>
      </c>
      <c r="L399" s="8">
        <f>IF(K399&gt;0,0,J399)</f>
        <v>0</v>
      </c>
      <c r="M399" s="13">
        <f>IF(K399=0,0,L399+J399+K399)</f>
        <v>17313</v>
      </c>
    </row>
    <row r="400" spans="1:13" x14ac:dyDescent="0.25">
      <c r="A400" s="17" t="s">
        <v>19</v>
      </c>
      <c r="B400" s="23">
        <v>45042</v>
      </c>
      <c r="C400" s="14">
        <v>81121</v>
      </c>
      <c r="D400" s="10" t="s">
        <v>25</v>
      </c>
      <c r="E400" s="11" t="s">
        <v>18</v>
      </c>
      <c r="F400" s="11">
        <v>15</v>
      </c>
      <c r="G400" s="11">
        <v>0</v>
      </c>
      <c r="H400" s="12">
        <v>1727</v>
      </c>
      <c r="I400" s="12">
        <v>1727</v>
      </c>
      <c r="J400" s="12">
        <f>+H400*F400</f>
        <v>25905</v>
      </c>
      <c r="K400" s="18">
        <f>+J400*0.16</f>
        <v>4144.8</v>
      </c>
      <c r="L400" s="8">
        <v>0</v>
      </c>
      <c r="M400" s="13">
        <f>IF(K400=0,0,L400+J400+K400)</f>
        <v>30049.8</v>
      </c>
    </row>
    <row r="401" spans="1:13" x14ac:dyDescent="0.25">
      <c r="A401" s="17" t="s">
        <v>19</v>
      </c>
      <c r="B401" s="23">
        <v>45042</v>
      </c>
      <c r="C401" s="14">
        <v>81123</v>
      </c>
      <c r="D401" s="10" t="s">
        <v>25</v>
      </c>
      <c r="E401" s="11" t="s">
        <v>17</v>
      </c>
      <c r="F401" s="11">
        <v>14.5</v>
      </c>
      <c r="G401" s="11">
        <v>14.5</v>
      </c>
      <c r="H401" s="12">
        <v>1990</v>
      </c>
      <c r="I401" s="12">
        <v>1727</v>
      </c>
      <c r="J401" s="12">
        <f>+H401*F401</f>
        <v>28855</v>
      </c>
      <c r="K401" s="18">
        <f>+J401*0.16</f>
        <v>4616.8</v>
      </c>
      <c r="L401" s="8">
        <f>IF(K401&gt;0,0,J401)</f>
        <v>0</v>
      </c>
      <c r="M401" s="13">
        <f>IF(K401=0,0,L401+J401+K401)</f>
        <v>33471.800000000003</v>
      </c>
    </row>
    <row r="402" spans="1:13" x14ac:dyDescent="0.25">
      <c r="A402" s="17" t="s">
        <v>19</v>
      </c>
      <c r="B402" s="23">
        <v>45042</v>
      </c>
      <c r="C402" s="14">
        <v>81124</v>
      </c>
      <c r="D402" s="10" t="s">
        <v>25</v>
      </c>
      <c r="E402" s="11" t="s">
        <v>17</v>
      </c>
      <c r="F402" s="11">
        <v>3</v>
      </c>
      <c r="G402" s="11">
        <v>3</v>
      </c>
      <c r="H402" s="12">
        <v>1990</v>
      </c>
      <c r="I402" s="12">
        <v>1727</v>
      </c>
      <c r="J402" s="12">
        <f>+H402*F402</f>
        <v>5970</v>
      </c>
      <c r="K402" s="18">
        <f>+J402*0.16</f>
        <v>955.2</v>
      </c>
      <c r="L402" s="8">
        <f>IF(K402&gt;0,0,J402)</f>
        <v>0</v>
      </c>
      <c r="M402" s="13">
        <f>IF(K402=0,0,L402+J402+K402)</f>
        <v>6925.2</v>
      </c>
    </row>
    <row r="403" spans="1:13" x14ac:dyDescent="0.25">
      <c r="A403" s="17" t="s">
        <v>21</v>
      </c>
      <c r="B403" s="23">
        <v>45042</v>
      </c>
      <c r="C403" s="14">
        <v>81126</v>
      </c>
      <c r="D403" s="10" t="s">
        <v>25</v>
      </c>
      <c r="E403" s="11" t="s">
        <v>18</v>
      </c>
      <c r="F403" s="11">
        <v>5</v>
      </c>
      <c r="G403" s="11">
        <v>0</v>
      </c>
      <c r="H403" s="12">
        <v>1727</v>
      </c>
      <c r="I403" s="12">
        <v>1727</v>
      </c>
      <c r="J403" s="12">
        <f>+H403*F403</f>
        <v>8635</v>
      </c>
      <c r="K403" s="18">
        <f>+J403*0.16</f>
        <v>1381.6000000000001</v>
      </c>
      <c r="L403" s="8">
        <f>IF(K403&gt;0,0,J403)</f>
        <v>0</v>
      </c>
      <c r="M403" s="13">
        <f>IF(K403=0,0,L403+J403+K403)</f>
        <v>10016.6</v>
      </c>
    </row>
    <row r="404" spans="1:13" x14ac:dyDescent="0.25">
      <c r="A404" s="17" t="s">
        <v>19</v>
      </c>
      <c r="B404" s="23">
        <v>45042</v>
      </c>
      <c r="C404" s="14">
        <v>81127</v>
      </c>
      <c r="D404" s="10" t="s">
        <v>25</v>
      </c>
      <c r="E404" s="11" t="s">
        <v>35</v>
      </c>
      <c r="F404" s="11">
        <v>5</v>
      </c>
      <c r="G404" s="11">
        <v>0</v>
      </c>
      <c r="H404" s="12">
        <v>1517</v>
      </c>
      <c r="I404" s="12">
        <v>1517</v>
      </c>
      <c r="J404" s="12">
        <f>+H404*F404</f>
        <v>7585</v>
      </c>
      <c r="K404" s="18">
        <f>+J404*0.16</f>
        <v>1213.6000000000001</v>
      </c>
      <c r="L404" s="8">
        <f>IF(K404&gt;0,0,J404)</f>
        <v>0</v>
      </c>
      <c r="M404" s="13">
        <f>IF(K404=0,0,L404+J404+K404)</f>
        <v>8798.6</v>
      </c>
    </row>
    <row r="405" spans="1:13" x14ac:dyDescent="0.25">
      <c r="A405" s="17" t="s">
        <v>19</v>
      </c>
      <c r="B405" s="23">
        <v>45042</v>
      </c>
      <c r="C405" s="14">
        <v>81128</v>
      </c>
      <c r="D405" s="10" t="s">
        <v>25</v>
      </c>
      <c r="E405" s="11" t="s">
        <v>18</v>
      </c>
      <c r="F405" s="11">
        <v>11</v>
      </c>
      <c r="G405" s="11">
        <v>0</v>
      </c>
      <c r="H405" s="12">
        <v>1727</v>
      </c>
      <c r="I405" s="12">
        <v>1727</v>
      </c>
      <c r="J405" s="12">
        <f>+H405*F405</f>
        <v>18997</v>
      </c>
      <c r="K405" s="18">
        <f>+J405*0.16</f>
        <v>3039.52</v>
      </c>
      <c r="L405" s="8">
        <f>IF(K405&gt;0,0,J405)</f>
        <v>0</v>
      </c>
      <c r="M405" s="13">
        <f>IF(K405=0,0,L405+J405+K405)</f>
        <v>22036.52</v>
      </c>
    </row>
    <row r="406" spans="1:13" x14ac:dyDescent="0.25">
      <c r="A406" s="17" t="s">
        <v>19</v>
      </c>
      <c r="B406" s="23">
        <v>45042</v>
      </c>
      <c r="C406" s="14">
        <v>81129</v>
      </c>
      <c r="D406" s="10" t="s">
        <v>14</v>
      </c>
      <c r="E406" s="11" t="s">
        <v>18</v>
      </c>
      <c r="F406" s="11">
        <v>63</v>
      </c>
      <c r="G406" s="11">
        <v>0</v>
      </c>
      <c r="H406" s="12">
        <v>1764</v>
      </c>
      <c r="I406" s="12">
        <v>1764</v>
      </c>
      <c r="J406" s="12">
        <f>+H406*F406</f>
        <v>111132</v>
      </c>
      <c r="K406" s="18">
        <v>0</v>
      </c>
      <c r="L406" s="8">
        <f>IF(K406&gt;0,0,J406)</f>
        <v>111132</v>
      </c>
      <c r="M406" s="13">
        <f>IF(K406=0,0,L406+J406+K406)</f>
        <v>0</v>
      </c>
    </row>
    <row r="407" spans="1:13" x14ac:dyDescent="0.25">
      <c r="A407" s="17" t="s">
        <v>21</v>
      </c>
      <c r="B407" s="23">
        <v>45042</v>
      </c>
      <c r="C407" s="14">
        <v>81129</v>
      </c>
      <c r="D407" s="10" t="s">
        <v>14</v>
      </c>
      <c r="E407" s="11" t="s">
        <v>18</v>
      </c>
      <c r="F407" s="11">
        <v>7</v>
      </c>
      <c r="G407" s="11">
        <v>0</v>
      </c>
      <c r="H407" s="12">
        <v>1764</v>
      </c>
      <c r="I407" s="12">
        <v>1764</v>
      </c>
      <c r="J407" s="12">
        <f>+H407*F407</f>
        <v>12348</v>
      </c>
      <c r="K407" s="18">
        <f>+J407*0.16</f>
        <v>1975.68</v>
      </c>
      <c r="L407" s="8">
        <f>IF(K407&gt;0,0,J407)</f>
        <v>0</v>
      </c>
      <c r="M407" s="13">
        <f>IF(K407=0,0,L407+J407+K407)</f>
        <v>14323.68</v>
      </c>
    </row>
    <row r="408" spans="1:13" x14ac:dyDescent="0.25">
      <c r="A408" s="17" t="s">
        <v>13</v>
      </c>
      <c r="B408" s="23">
        <v>45042</v>
      </c>
      <c r="C408" s="14">
        <v>81130</v>
      </c>
      <c r="D408" s="10" t="s">
        <v>14</v>
      </c>
      <c r="E408" s="11" t="s">
        <v>16</v>
      </c>
      <c r="F408" s="11">
        <v>7</v>
      </c>
      <c r="G408" s="11">
        <v>0</v>
      </c>
      <c r="H408" s="12">
        <v>1895</v>
      </c>
      <c r="I408" s="12">
        <v>1895</v>
      </c>
      <c r="J408" s="12">
        <f>+H408*F408</f>
        <v>13265</v>
      </c>
      <c r="K408" s="18">
        <f>+J408*0.16</f>
        <v>2122.4</v>
      </c>
      <c r="L408" s="8">
        <f>IF(K408&gt;0,0,J408)</f>
        <v>0</v>
      </c>
      <c r="M408" s="13">
        <f>IF(K408=0,0,L408+J408+K408)</f>
        <v>15387.4</v>
      </c>
    </row>
    <row r="409" spans="1:13" x14ac:dyDescent="0.25">
      <c r="A409" s="17" t="s">
        <v>19</v>
      </c>
      <c r="B409" s="23">
        <v>45042</v>
      </c>
      <c r="C409" s="14">
        <v>81131</v>
      </c>
      <c r="D409" s="10" t="s">
        <v>14</v>
      </c>
      <c r="E409" s="11" t="s">
        <v>15</v>
      </c>
      <c r="F409" s="11">
        <v>16</v>
      </c>
      <c r="G409" s="11">
        <v>0</v>
      </c>
      <c r="H409" s="12">
        <v>2086</v>
      </c>
      <c r="I409" s="12">
        <v>2086</v>
      </c>
      <c r="J409" s="12">
        <f>+H409*F409</f>
        <v>33376</v>
      </c>
      <c r="K409" s="18">
        <v>0</v>
      </c>
      <c r="L409" s="8">
        <f>IF(K409&gt;0,0,J409)</f>
        <v>33376</v>
      </c>
      <c r="M409" s="13">
        <f>IF(K409=0,0,L409+J409+K409)</f>
        <v>0</v>
      </c>
    </row>
    <row r="410" spans="1:13" x14ac:dyDescent="0.25">
      <c r="A410" s="17" t="s">
        <v>19</v>
      </c>
      <c r="B410" s="23">
        <v>45042</v>
      </c>
      <c r="C410" s="14">
        <v>81132</v>
      </c>
      <c r="D410" s="10" t="s">
        <v>14</v>
      </c>
      <c r="E410" s="11" t="s">
        <v>16</v>
      </c>
      <c r="F410" s="11">
        <v>10</v>
      </c>
      <c r="G410" s="11">
        <v>0</v>
      </c>
      <c r="H410" s="12">
        <v>2088.2399999999998</v>
      </c>
      <c r="I410" s="12">
        <v>1925</v>
      </c>
      <c r="J410" s="12">
        <f>+H410*F410</f>
        <v>20882.399999999998</v>
      </c>
      <c r="K410" s="18">
        <f>+J410*0.16</f>
        <v>3341.1839999999997</v>
      </c>
      <c r="L410" s="8">
        <f>IF(K410&gt;0,0,J410)</f>
        <v>0</v>
      </c>
      <c r="M410" s="13">
        <f>IF(K410=0,0,L410+J410+K410)</f>
        <v>24223.583999999999</v>
      </c>
    </row>
    <row r="411" spans="1:13" x14ac:dyDescent="0.25">
      <c r="A411" s="17" t="s">
        <v>19</v>
      </c>
      <c r="B411" s="23">
        <v>45042</v>
      </c>
      <c r="C411" s="14">
        <v>81133</v>
      </c>
      <c r="D411" s="10" t="s">
        <v>14</v>
      </c>
      <c r="E411" s="11" t="s">
        <v>16</v>
      </c>
      <c r="F411" s="11">
        <v>8</v>
      </c>
      <c r="G411" s="11">
        <v>0</v>
      </c>
      <c r="H411" s="12">
        <v>2088.2399999999998</v>
      </c>
      <c r="I411" s="12">
        <v>1925</v>
      </c>
      <c r="J411" s="12">
        <f>+H411*F411</f>
        <v>16705.919999999998</v>
      </c>
      <c r="K411" s="18">
        <f>+J411*0.16</f>
        <v>2672.9471999999996</v>
      </c>
      <c r="L411" s="8">
        <f>IF(K411&gt;0,0,J411)</f>
        <v>0</v>
      </c>
      <c r="M411" s="13">
        <f>IF(K411=0,0,L411+J411+K411)</f>
        <v>19378.867199999997</v>
      </c>
    </row>
    <row r="412" spans="1:13" x14ac:dyDescent="0.25">
      <c r="A412" s="17" t="s">
        <v>19</v>
      </c>
      <c r="B412" s="23">
        <v>45042</v>
      </c>
      <c r="C412" s="14">
        <v>81134</v>
      </c>
      <c r="D412" s="10" t="s">
        <v>14</v>
      </c>
      <c r="E412" s="11" t="s">
        <v>16</v>
      </c>
      <c r="F412" s="11">
        <v>7</v>
      </c>
      <c r="G412" s="11">
        <v>0</v>
      </c>
      <c r="H412" s="12">
        <v>2085</v>
      </c>
      <c r="I412" s="12">
        <v>1925</v>
      </c>
      <c r="J412" s="12">
        <f>+H412*F412</f>
        <v>14595</v>
      </c>
      <c r="K412" s="18">
        <f>+J412*0.16</f>
        <v>2335.2000000000003</v>
      </c>
      <c r="L412" s="8">
        <f>IF(K412&gt;0,0,J412)</f>
        <v>0</v>
      </c>
      <c r="M412" s="13">
        <f>IF(K412=0,0,L412+J412+K412)</f>
        <v>16930.2</v>
      </c>
    </row>
    <row r="413" spans="1:13" x14ac:dyDescent="0.25">
      <c r="A413" s="17" t="s">
        <v>13</v>
      </c>
      <c r="B413" s="23">
        <v>45041</v>
      </c>
      <c r="C413" s="14">
        <v>81135</v>
      </c>
      <c r="D413" s="10" t="s">
        <v>14</v>
      </c>
      <c r="E413" s="11" t="s">
        <v>18</v>
      </c>
      <c r="F413" s="11">
        <v>5</v>
      </c>
      <c r="G413" s="11">
        <v>0</v>
      </c>
      <c r="H413" s="12">
        <v>1900</v>
      </c>
      <c r="I413" s="12">
        <v>1764</v>
      </c>
      <c r="J413" s="12">
        <f>+H413*F413</f>
        <v>9500</v>
      </c>
      <c r="K413" s="18">
        <f>+J413*0.16</f>
        <v>1520</v>
      </c>
      <c r="L413" s="8">
        <f>IF(K413&gt;0,0,J413)</f>
        <v>0</v>
      </c>
      <c r="M413" s="13">
        <f>IF(K413=0,0,L413+J413+K413)</f>
        <v>11020</v>
      </c>
    </row>
    <row r="414" spans="1:13" x14ac:dyDescent="0.25">
      <c r="A414" s="17" t="s">
        <v>21</v>
      </c>
      <c r="B414" s="23">
        <v>45041</v>
      </c>
      <c r="C414" s="14">
        <v>81136</v>
      </c>
      <c r="D414" s="10" t="s">
        <v>14</v>
      </c>
      <c r="E414" s="11" t="s">
        <v>18</v>
      </c>
      <c r="F414" s="11">
        <v>6</v>
      </c>
      <c r="G414" s="11">
        <v>0</v>
      </c>
      <c r="H414" s="12">
        <v>1764</v>
      </c>
      <c r="I414" s="12">
        <v>1764</v>
      </c>
      <c r="J414" s="12">
        <f>+H414*F414</f>
        <v>10584</v>
      </c>
      <c r="K414" s="18">
        <v>0</v>
      </c>
      <c r="L414" s="8">
        <f>IF(K414&gt;0,0,J414)</f>
        <v>10584</v>
      </c>
      <c r="M414" s="13">
        <f>IF(K414=0,0,L414+J414+K414)</f>
        <v>0</v>
      </c>
    </row>
    <row r="415" spans="1:13" x14ac:dyDescent="0.25">
      <c r="A415" s="17" t="s">
        <v>13</v>
      </c>
      <c r="B415" s="23">
        <v>45041</v>
      </c>
      <c r="C415" s="14">
        <v>81137</v>
      </c>
      <c r="D415" s="10" t="s">
        <v>14</v>
      </c>
      <c r="E415" s="11" t="s">
        <v>22</v>
      </c>
      <c r="F415" s="11">
        <v>8.5</v>
      </c>
      <c r="G415" s="11">
        <v>0</v>
      </c>
      <c r="H415" s="12">
        <v>1701</v>
      </c>
      <c r="I415" s="12">
        <v>1701</v>
      </c>
      <c r="J415" s="12">
        <f>+H415*F415</f>
        <v>14458.5</v>
      </c>
      <c r="K415" s="18">
        <v>0</v>
      </c>
      <c r="L415" s="8">
        <f>IF(K415&gt;0,0,J415)</f>
        <v>14458.5</v>
      </c>
      <c r="M415" s="13">
        <f>IF(K415=0,0,L415+J415+K415)</f>
        <v>0</v>
      </c>
    </row>
    <row r="416" spans="1:13" x14ac:dyDescent="0.25">
      <c r="A416" s="17" t="s">
        <v>13</v>
      </c>
      <c r="B416" s="23">
        <v>45041</v>
      </c>
      <c r="C416" s="14">
        <v>81138</v>
      </c>
      <c r="D416" s="10" t="s">
        <v>14</v>
      </c>
      <c r="E416" s="11" t="s">
        <v>16</v>
      </c>
      <c r="F416" s="11">
        <v>7</v>
      </c>
      <c r="G416" s="11">
        <v>0</v>
      </c>
      <c r="H416" s="12">
        <v>2025</v>
      </c>
      <c r="I416" s="12">
        <v>1925</v>
      </c>
      <c r="J416" s="12">
        <f>+H416*F416</f>
        <v>14175</v>
      </c>
      <c r="K416" s="18">
        <v>0</v>
      </c>
      <c r="L416" s="8">
        <f>IF(K416&gt;0,0,J416)</f>
        <v>14175</v>
      </c>
      <c r="M416" s="13">
        <f>IF(K416=0,0,L416+J416+K416)</f>
        <v>0</v>
      </c>
    </row>
    <row r="417" spans="1:13" x14ac:dyDescent="0.25">
      <c r="A417" s="17" t="s">
        <v>13</v>
      </c>
      <c r="B417" s="23">
        <v>45041</v>
      </c>
      <c r="C417" s="14">
        <v>81139</v>
      </c>
      <c r="D417" s="10" t="s">
        <v>14</v>
      </c>
      <c r="E417" s="11" t="s">
        <v>16</v>
      </c>
      <c r="F417" s="11">
        <v>44</v>
      </c>
      <c r="G417" s="11">
        <v>0</v>
      </c>
      <c r="H417" s="12">
        <v>1925</v>
      </c>
      <c r="I417" s="12">
        <v>1925</v>
      </c>
      <c r="J417" s="12">
        <f>+H417*F417</f>
        <v>84700</v>
      </c>
      <c r="K417" s="18">
        <v>0</v>
      </c>
      <c r="L417" s="8">
        <f>IF(K417&gt;0,0,J417)</f>
        <v>84700</v>
      </c>
      <c r="M417" s="13">
        <f>IF(K417=0,0,L417+J417+K417)</f>
        <v>0</v>
      </c>
    </row>
    <row r="418" spans="1:13" x14ac:dyDescent="0.25">
      <c r="A418" s="17" t="s">
        <v>13</v>
      </c>
      <c r="B418" s="23">
        <v>45041</v>
      </c>
      <c r="C418" s="14">
        <v>81140</v>
      </c>
      <c r="D418" s="10" t="s">
        <v>14</v>
      </c>
      <c r="E418" s="11" t="s">
        <v>22</v>
      </c>
      <c r="F418" s="11">
        <v>6</v>
      </c>
      <c r="G418" s="11">
        <v>0</v>
      </c>
      <c r="H418" s="12">
        <v>1701</v>
      </c>
      <c r="I418" s="12">
        <v>1701</v>
      </c>
      <c r="J418" s="12">
        <f>+H418*F418</f>
        <v>10206</v>
      </c>
      <c r="K418" s="18">
        <f>+J418*0.16</f>
        <v>1632.96</v>
      </c>
      <c r="L418" s="8">
        <f>IF(K418&gt;0,0,J418)</f>
        <v>0</v>
      </c>
      <c r="M418" s="13">
        <f>IF(K418=0,0,L418+J418+K418)</f>
        <v>11838.96</v>
      </c>
    </row>
    <row r="419" spans="1:13" x14ac:dyDescent="0.25">
      <c r="A419" s="17" t="s">
        <v>13</v>
      </c>
      <c r="B419" s="23">
        <v>45041</v>
      </c>
      <c r="C419" s="14">
        <v>81141</v>
      </c>
      <c r="D419" s="10" t="s">
        <v>14</v>
      </c>
      <c r="E419" s="11" t="s">
        <v>16</v>
      </c>
      <c r="F419" s="11">
        <v>28</v>
      </c>
      <c r="G419" s="11">
        <v>0</v>
      </c>
      <c r="H419" s="12">
        <v>1925</v>
      </c>
      <c r="I419" s="12">
        <v>1925</v>
      </c>
      <c r="J419" s="12">
        <f>+H419*F419</f>
        <v>53900</v>
      </c>
      <c r="K419" s="18">
        <v>0</v>
      </c>
      <c r="L419" s="8">
        <f>IF(K419&gt;0,0,J419)</f>
        <v>53900</v>
      </c>
      <c r="M419" s="13">
        <f>IF(K419=0,0,L419+J419+K419)</f>
        <v>0</v>
      </c>
    </row>
    <row r="420" spans="1:13" x14ac:dyDescent="0.25">
      <c r="A420" s="17" t="s">
        <v>19</v>
      </c>
      <c r="B420" s="23">
        <v>45042</v>
      </c>
      <c r="C420" s="14">
        <v>81176</v>
      </c>
      <c r="D420" s="10" t="s">
        <v>14</v>
      </c>
      <c r="E420" s="11" t="s">
        <v>18</v>
      </c>
      <c r="F420" s="11">
        <v>7</v>
      </c>
      <c r="G420" s="11">
        <v>0</v>
      </c>
      <c r="H420" s="12">
        <v>1764</v>
      </c>
      <c r="I420" s="12">
        <v>1764</v>
      </c>
      <c r="J420" s="12">
        <f>+H420*F420</f>
        <v>12348</v>
      </c>
      <c r="K420" s="18">
        <v>0</v>
      </c>
      <c r="L420" s="8">
        <f>IF(K420&gt;0,0,J420)</f>
        <v>12348</v>
      </c>
      <c r="M420" s="13">
        <f>IF(K420=0,0,L420+J420+K420)</f>
        <v>0</v>
      </c>
    </row>
    <row r="421" spans="1:13" x14ac:dyDescent="0.25">
      <c r="A421" s="17" t="s">
        <v>13</v>
      </c>
      <c r="B421" s="23">
        <v>45042</v>
      </c>
      <c r="C421" s="14">
        <v>81184</v>
      </c>
      <c r="D421" s="10" t="s">
        <v>26</v>
      </c>
      <c r="E421" s="11" t="s">
        <v>18</v>
      </c>
      <c r="F421" s="11">
        <v>11</v>
      </c>
      <c r="G421" s="11">
        <v>0</v>
      </c>
      <c r="H421" s="12">
        <v>1764</v>
      </c>
      <c r="I421" s="12">
        <v>1764</v>
      </c>
      <c r="J421" s="12">
        <f>+H421*F421</f>
        <v>19404</v>
      </c>
      <c r="K421" s="18">
        <f>+J421*0.16</f>
        <v>3104.64</v>
      </c>
      <c r="L421" s="8">
        <f>IF(K421&gt;0,0,J421)</f>
        <v>0</v>
      </c>
      <c r="M421" s="13">
        <f>IF(K421=0,0,L421+J421+K421)</f>
        <v>22508.639999999999</v>
      </c>
    </row>
    <row r="422" spans="1:13" x14ac:dyDescent="0.25">
      <c r="A422" s="17" t="s">
        <v>19</v>
      </c>
      <c r="B422" s="23">
        <v>45042</v>
      </c>
      <c r="C422" s="14">
        <v>81186</v>
      </c>
      <c r="D422" s="10" t="s">
        <v>14</v>
      </c>
      <c r="E422" s="11" t="s">
        <v>22</v>
      </c>
      <c r="F422" s="11">
        <v>7</v>
      </c>
      <c r="G422" s="11">
        <v>0</v>
      </c>
      <c r="H422" s="12">
        <v>1701</v>
      </c>
      <c r="I422" s="12">
        <v>1701</v>
      </c>
      <c r="J422" s="12">
        <f>+H422*F422</f>
        <v>11907</v>
      </c>
      <c r="K422" s="18">
        <v>0</v>
      </c>
      <c r="L422" s="8">
        <f>IF(K422&gt;0,0,J422)</f>
        <v>11907</v>
      </c>
      <c r="M422" s="13">
        <f>IF(K422=0,0,L422+J422+K422)</f>
        <v>0</v>
      </c>
    </row>
    <row r="423" spans="1:13" x14ac:dyDescent="0.25">
      <c r="A423" s="17" t="s">
        <v>21</v>
      </c>
      <c r="B423" s="23">
        <v>45043</v>
      </c>
      <c r="C423" s="14">
        <v>81189</v>
      </c>
      <c r="D423" s="10" t="s">
        <v>14</v>
      </c>
      <c r="E423" s="11" t="s">
        <v>18</v>
      </c>
      <c r="F423" s="11">
        <v>4.5</v>
      </c>
      <c r="G423" s="11">
        <v>0</v>
      </c>
      <c r="H423" s="12">
        <v>1764</v>
      </c>
      <c r="I423" s="12">
        <v>1764</v>
      </c>
      <c r="J423" s="12">
        <f>+H423*F423</f>
        <v>7938</v>
      </c>
      <c r="K423" s="18">
        <v>0</v>
      </c>
      <c r="L423" s="8">
        <f>IF(K423&gt;0,0,J423)</f>
        <v>7938</v>
      </c>
      <c r="M423" s="13">
        <f>IF(K423=0,0,L423+J423+K423)</f>
        <v>0</v>
      </c>
    </row>
    <row r="424" spans="1:13" x14ac:dyDescent="0.25">
      <c r="A424" s="17" t="s">
        <v>19</v>
      </c>
      <c r="B424" s="23">
        <v>45043</v>
      </c>
      <c r="C424" s="14">
        <v>81190</v>
      </c>
      <c r="D424" s="10" t="s">
        <v>14</v>
      </c>
      <c r="E424" s="11" t="s">
        <v>18</v>
      </c>
      <c r="F424" s="11">
        <v>35</v>
      </c>
      <c r="G424" s="11">
        <v>0</v>
      </c>
      <c r="H424" s="12">
        <v>1764</v>
      </c>
      <c r="I424" s="12">
        <v>1764</v>
      </c>
      <c r="J424" s="12">
        <f>+H424*F424</f>
        <v>61740</v>
      </c>
      <c r="K424" s="18">
        <v>0</v>
      </c>
      <c r="L424" s="8">
        <f>IF(K424&gt;0,0,J424)</f>
        <v>61740</v>
      </c>
      <c r="M424" s="13">
        <f>IF(K424=0,0,L424+J424+K424)</f>
        <v>0</v>
      </c>
    </row>
    <row r="425" spans="1:13" x14ac:dyDescent="0.25">
      <c r="A425" s="17" t="s">
        <v>21</v>
      </c>
      <c r="B425" s="23">
        <v>45043</v>
      </c>
      <c r="C425" s="14">
        <v>81190</v>
      </c>
      <c r="D425" s="10" t="s">
        <v>14</v>
      </c>
      <c r="E425" s="11" t="s">
        <v>18</v>
      </c>
      <c r="F425" s="11">
        <v>7</v>
      </c>
      <c r="G425" s="11">
        <v>0</v>
      </c>
      <c r="H425" s="12">
        <v>1764</v>
      </c>
      <c r="I425" s="12">
        <v>1764</v>
      </c>
      <c r="J425" s="12">
        <f>+H425*F425</f>
        <v>12348</v>
      </c>
      <c r="K425" s="18">
        <v>0</v>
      </c>
      <c r="L425" s="8">
        <f>IF(K425&gt;0,0,J425)</f>
        <v>12348</v>
      </c>
      <c r="M425" s="13">
        <f>IF(K425=0,0,L425+J425+K425)</f>
        <v>0</v>
      </c>
    </row>
    <row r="426" spans="1:13" x14ac:dyDescent="0.25">
      <c r="A426" s="17" t="s">
        <v>21</v>
      </c>
      <c r="B426" s="23">
        <v>45043</v>
      </c>
      <c r="C426" s="14">
        <v>81191</v>
      </c>
      <c r="D426" s="10" t="s">
        <v>14</v>
      </c>
      <c r="E426" s="11" t="s">
        <v>18</v>
      </c>
      <c r="F426" s="11">
        <v>6</v>
      </c>
      <c r="G426" s="11">
        <v>0</v>
      </c>
      <c r="H426" s="12">
        <v>1764</v>
      </c>
      <c r="I426" s="12">
        <v>1764</v>
      </c>
      <c r="J426" s="12">
        <f>+H426*F426</f>
        <v>10584</v>
      </c>
      <c r="K426" s="18">
        <v>0</v>
      </c>
      <c r="L426" s="8">
        <f>IF(K426&gt;0,0,J426)</f>
        <v>10584</v>
      </c>
      <c r="M426" s="13">
        <f>IF(K426=0,0,L426+J426+K426)</f>
        <v>0</v>
      </c>
    </row>
    <row r="427" spans="1:13" x14ac:dyDescent="0.25">
      <c r="A427" s="17" t="s">
        <v>13</v>
      </c>
      <c r="B427" s="23">
        <v>45043</v>
      </c>
      <c r="C427" s="14">
        <v>81192</v>
      </c>
      <c r="D427" s="10" t="s">
        <v>14</v>
      </c>
      <c r="E427" s="11" t="s">
        <v>18</v>
      </c>
      <c r="F427" s="11">
        <v>86</v>
      </c>
      <c r="G427" s="11">
        <v>0</v>
      </c>
      <c r="H427" s="12">
        <v>1764</v>
      </c>
      <c r="I427" s="12">
        <v>1764</v>
      </c>
      <c r="J427" s="12">
        <f>+H427*F427</f>
        <v>151704</v>
      </c>
      <c r="K427" s="18">
        <v>0</v>
      </c>
      <c r="L427" s="8">
        <f>IF(K427&gt;0,0,J427)</f>
        <v>151704</v>
      </c>
      <c r="M427" s="13">
        <f>IF(K427=0,0,L427+J427+K427)</f>
        <v>0</v>
      </c>
    </row>
    <row r="428" spans="1:13" x14ac:dyDescent="0.25">
      <c r="A428" s="17" t="s">
        <v>13</v>
      </c>
      <c r="B428" s="23">
        <v>45043</v>
      </c>
      <c r="C428" s="14">
        <v>81193</v>
      </c>
      <c r="D428" s="10" t="s">
        <v>25</v>
      </c>
      <c r="E428" s="11" t="s">
        <v>17</v>
      </c>
      <c r="F428" s="11">
        <v>5.5</v>
      </c>
      <c r="G428" s="11">
        <v>5.5</v>
      </c>
      <c r="H428" s="12">
        <f>1727+263</f>
        <v>1990</v>
      </c>
      <c r="I428" s="12">
        <v>1727</v>
      </c>
      <c r="J428" s="12">
        <f>+H428*F428</f>
        <v>10945</v>
      </c>
      <c r="K428" s="18">
        <f>+J428*0.16</f>
        <v>1751.2</v>
      </c>
      <c r="L428" s="8">
        <f>IF(K428&gt;0,0,J428)</f>
        <v>0</v>
      </c>
      <c r="M428" s="13">
        <f>IF(K428=0,0,L428+J428+K428)</f>
        <v>12696.2</v>
      </c>
    </row>
    <row r="429" spans="1:13" x14ac:dyDescent="0.25">
      <c r="A429" s="17" t="s">
        <v>13</v>
      </c>
      <c r="B429" s="23">
        <v>45043</v>
      </c>
      <c r="C429" s="14">
        <v>81195</v>
      </c>
      <c r="D429" s="10" t="s">
        <v>25</v>
      </c>
      <c r="E429" s="11" t="s">
        <v>17</v>
      </c>
      <c r="F429" s="11">
        <v>11</v>
      </c>
      <c r="G429" s="11">
        <v>11</v>
      </c>
      <c r="H429" s="12">
        <f>1727+263</f>
        <v>1990</v>
      </c>
      <c r="I429" s="12">
        <v>1727</v>
      </c>
      <c r="J429" s="12">
        <f>+H429*F429</f>
        <v>21890</v>
      </c>
      <c r="K429" s="18">
        <f>+J429*0.16</f>
        <v>3502.4</v>
      </c>
      <c r="L429" s="8">
        <f>IF(K429&gt;0,0,J429)</f>
        <v>0</v>
      </c>
      <c r="M429" s="13">
        <f>IF(K429=0,0,L429+J429+K429)</f>
        <v>25392.400000000001</v>
      </c>
    </row>
    <row r="430" spans="1:13" x14ac:dyDescent="0.25">
      <c r="A430" s="17" t="s">
        <v>19</v>
      </c>
      <c r="B430" s="23">
        <v>45043</v>
      </c>
      <c r="C430" s="14">
        <v>81196</v>
      </c>
      <c r="D430" s="10" t="s">
        <v>25</v>
      </c>
      <c r="E430" s="11" t="s">
        <v>17</v>
      </c>
      <c r="F430" s="11">
        <v>14.5</v>
      </c>
      <c r="G430" s="11">
        <v>14.5</v>
      </c>
      <c r="H430" s="12">
        <v>1990</v>
      </c>
      <c r="I430" s="12">
        <v>1727</v>
      </c>
      <c r="J430" s="12">
        <f>+H430*F430</f>
        <v>28855</v>
      </c>
      <c r="K430" s="18">
        <f>+J430*0.16</f>
        <v>4616.8</v>
      </c>
      <c r="L430" s="8">
        <f>IF(K430&gt;0,0,J430)</f>
        <v>0</v>
      </c>
      <c r="M430" s="13">
        <f>IF(K430=0,0,L430+J430+K430)</f>
        <v>33471.800000000003</v>
      </c>
    </row>
    <row r="431" spans="1:13" x14ac:dyDescent="0.25">
      <c r="A431" s="17" t="s">
        <v>19</v>
      </c>
      <c r="B431" s="23">
        <v>45043</v>
      </c>
      <c r="C431" s="14">
        <v>81197</v>
      </c>
      <c r="D431" s="10" t="s">
        <v>14</v>
      </c>
      <c r="E431" s="11" t="s">
        <v>16</v>
      </c>
      <c r="F431" s="11">
        <v>28</v>
      </c>
      <c r="G431" s="11">
        <v>0</v>
      </c>
      <c r="H431" s="12">
        <v>2117</v>
      </c>
      <c r="I431" s="12">
        <v>1925</v>
      </c>
      <c r="J431" s="12">
        <f>+H431*F431</f>
        <v>59276</v>
      </c>
      <c r="K431" s="18">
        <f>+J431*0.16</f>
        <v>9484.16</v>
      </c>
      <c r="L431" s="8">
        <f>IF(K431&gt;0,0,J431)</f>
        <v>0</v>
      </c>
      <c r="M431" s="13">
        <f>IF(K431=0,0,L431+J431+K431)</f>
        <v>68760.160000000003</v>
      </c>
    </row>
    <row r="432" spans="1:13" x14ac:dyDescent="0.25">
      <c r="A432" s="17" t="s">
        <v>21</v>
      </c>
      <c r="B432" s="23">
        <v>45043</v>
      </c>
      <c r="C432" s="14">
        <v>81197</v>
      </c>
      <c r="D432" s="10" t="s">
        <v>14</v>
      </c>
      <c r="E432" s="11" t="s">
        <v>43</v>
      </c>
      <c r="F432" s="11">
        <v>7</v>
      </c>
      <c r="G432" s="11">
        <v>0</v>
      </c>
      <c r="H432" s="12">
        <v>2117</v>
      </c>
      <c r="I432" s="12">
        <v>1925</v>
      </c>
      <c r="J432" s="12">
        <f>+H432*F432</f>
        <v>14819</v>
      </c>
      <c r="K432" s="18">
        <f>+J432*0.16</f>
        <v>2371.04</v>
      </c>
      <c r="L432" s="8">
        <f>IF(K432&gt;0,0,J432)</f>
        <v>0</v>
      </c>
      <c r="M432" s="13">
        <f>IF(K432=0,0,L432+J432+K432)</f>
        <v>17190.04</v>
      </c>
    </row>
    <row r="433" spans="1:13" x14ac:dyDescent="0.25">
      <c r="A433" s="17" t="s">
        <v>19</v>
      </c>
      <c r="B433" s="23">
        <v>45045</v>
      </c>
      <c r="C433" s="14">
        <v>81198</v>
      </c>
      <c r="D433" s="10" t="s">
        <v>14</v>
      </c>
      <c r="E433" s="11" t="s">
        <v>16</v>
      </c>
      <c r="F433" s="11">
        <v>29</v>
      </c>
      <c r="G433" s="11">
        <v>0</v>
      </c>
      <c r="H433" s="12">
        <v>2117</v>
      </c>
      <c r="I433" s="12">
        <v>1925</v>
      </c>
      <c r="J433" s="12">
        <f>+H433*F433</f>
        <v>61393</v>
      </c>
      <c r="K433" s="18">
        <f>+J433*0.16</f>
        <v>9822.880000000001</v>
      </c>
      <c r="L433" s="8">
        <f>IF(K433&gt;0,0,J433)</f>
        <v>0</v>
      </c>
      <c r="M433" s="13">
        <f>IF(K433=0,0,L433+J433+K433)</f>
        <v>71215.88</v>
      </c>
    </row>
    <row r="434" spans="1:13" x14ac:dyDescent="0.25">
      <c r="A434" s="17" t="s">
        <v>13</v>
      </c>
      <c r="B434" s="23">
        <v>45042</v>
      </c>
      <c r="C434" s="14">
        <v>81199</v>
      </c>
      <c r="D434" s="10" t="s">
        <v>14</v>
      </c>
      <c r="E434" s="11" t="s">
        <v>22</v>
      </c>
      <c r="F434" s="11">
        <v>6</v>
      </c>
      <c r="G434" s="11">
        <v>0</v>
      </c>
      <c r="H434" s="12">
        <v>2040</v>
      </c>
      <c r="I434" s="12">
        <v>1701</v>
      </c>
      <c r="J434" s="12">
        <f>+H434*F434</f>
        <v>12240</v>
      </c>
      <c r="K434" s="18">
        <f>+J434*0.16</f>
        <v>1958.4</v>
      </c>
      <c r="L434" s="8">
        <f>IF(K434&gt;0,0,J434)</f>
        <v>0</v>
      </c>
      <c r="M434" s="13">
        <f>IF(K434=0,0,L434+J434+K434)</f>
        <v>14198.4</v>
      </c>
    </row>
    <row r="435" spans="1:13" x14ac:dyDescent="0.25">
      <c r="A435" s="17" t="s">
        <v>13</v>
      </c>
      <c r="B435" s="23">
        <v>45042</v>
      </c>
      <c r="C435" s="14">
        <v>81200</v>
      </c>
      <c r="D435" s="10" t="s">
        <v>14</v>
      </c>
      <c r="E435" s="11" t="s">
        <v>18</v>
      </c>
      <c r="F435" s="11">
        <v>3</v>
      </c>
      <c r="G435" s="11">
        <v>0</v>
      </c>
      <c r="H435" s="12">
        <v>1900</v>
      </c>
      <c r="I435" s="12">
        <v>1764</v>
      </c>
      <c r="J435" s="12">
        <f>+H435*F435</f>
        <v>5700</v>
      </c>
      <c r="K435" s="18">
        <f>+J435*0.16</f>
        <v>912</v>
      </c>
      <c r="L435" s="8">
        <f>IF(K435&gt;0,0,J435)</f>
        <v>0</v>
      </c>
      <c r="M435" s="13">
        <f>IF(K435=0,0,L435+J435+K435)</f>
        <v>6612</v>
      </c>
    </row>
    <row r="436" spans="1:13" x14ac:dyDescent="0.25">
      <c r="A436" s="17" t="s">
        <v>13</v>
      </c>
      <c r="B436" s="23">
        <v>45042</v>
      </c>
      <c r="C436" s="14">
        <v>81201</v>
      </c>
      <c r="D436" s="10" t="s">
        <v>14</v>
      </c>
      <c r="E436" s="11" t="s">
        <v>18</v>
      </c>
      <c r="F436" s="11">
        <v>4</v>
      </c>
      <c r="G436" s="11">
        <v>0</v>
      </c>
      <c r="H436" s="12">
        <v>1764</v>
      </c>
      <c r="I436" s="12">
        <v>1764</v>
      </c>
      <c r="J436" s="12">
        <f>+H436*F436</f>
        <v>7056</v>
      </c>
      <c r="K436" s="18">
        <f>+J436*0.16</f>
        <v>1128.96</v>
      </c>
      <c r="L436" s="8">
        <f>IF(K436&gt;0,0,J436)</f>
        <v>0</v>
      </c>
      <c r="M436" s="13">
        <f>IF(K436=0,0,L436+J436+K436)</f>
        <v>8184.96</v>
      </c>
    </row>
    <row r="437" spans="1:13" x14ac:dyDescent="0.25">
      <c r="A437" s="17" t="s">
        <v>13</v>
      </c>
      <c r="B437" s="23">
        <v>45042</v>
      </c>
      <c r="C437" s="14">
        <v>81202</v>
      </c>
      <c r="D437" s="10" t="s">
        <v>14</v>
      </c>
      <c r="E437" s="11" t="s">
        <v>22</v>
      </c>
      <c r="F437" s="11">
        <v>6</v>
      </c>
      <c r="G437" s="11">
        <v>0</v>
      </c>
      <c r="H437" s="12">
        <v>1701</v>
      </c>
      <c r="I437" s="12">
        <v>1701</v>
      </c>
      <c r="J437" s="12">
        <f>+H437*F437</f>
        <v>10206</v>
      </c>
      <c r="K437" s="18">
        <f>+J437*0.16</f>
        <v>1632.96</v>
      </c>
      <c r="L437" s="8">
        <f>IF(K437&gt;0,0,J437)</f>
        <v>0</v>
      </c>
      <c r="M437" s="13">
        <f>IF(K437=0,0,L437+J437+K437)</f>
        <v>11838.96</v>
      </c>
    </row>
    <row r="438" spans="1:13" x14ac:dyDescent="0.25">
      <c r="A438" s="17" t="s">
        <v>13</v>
      </c>
      <c r="B438" s="23">
        <v>45042</v>
      </c>
      <c r="C438" s="14">
        <v>81203</v>
      </c>
      <c r="D438" s="10" t="s">
        <v>14</v>
      </c>
      <c r="E438" s="11" t="s">
        <v>22</v>
      </c>
      <c r="F438" s="11">
        <v>5</v>
      </c>
      <c r="G438" s="11">
        <v>0</v>
      </c>
      <c r="H438" s="12">
        <v>1701</v>
      </c>
      <c r="I438" s="12">
        <v>1701</v>
      </c>
      <c r="J438" s="12">
        <f>+H438*F438</f>
        <v>8505</v>
      </c>
      <c r="K438" s="18">
        <v>0</v>
      </c>
      <c r="L438" s="8">
        <f>IF(K438&gt;0,0,J438)</f>
        <v>8505</v>
      </c>
      <c r="M438" s="13">
        <f>IF(K438=0,0,L438+J438+K438)</f>
        <v>0</v>
      </c>
    </row>
    <row r="439" spans="1:13" x14ac:dyDescent="0.25">
      <c r="A439" s="17" t="s">
        <v>13</v>
      </c>
      <c r="B439" s="23">
        <v>45042</v>
      </c>
      <c r="C439" s="14">
        <v>81204</v>
      </c>
      <c r="D439" s="10" t="s">
        <v>14</v>
      </c>
      <c r="E439" s="11" t="s">
        <v>18</v>
      </c>
      <c r="F439" s="11">
        <v>18</v>
      </c>
      <c r="G439" s="11">
        <v>0</v>
      </c>
      <c r="H439" s="12">
        <v>1764</v>
      </c>
      <c r="I439" s="12">
        <v>1764</v>
      </c>
      <c r="J439" s="12">
        <f>+H439*F439</f>
        <v>31752</v>
      </c>
      <c r="K439" s="18">
        <v>0</v>
      </c>
      <c r="L439" s="8">
        <f>IF(K439&gt;0,0,J439)</f>
        <v>31752</v>
      </c>
      <c r="M439" s="13">
        <f>IF(K439=0,0,L439+J439+K439)</f>
        <v>0</v>
      </c>
    </row>
    <row r="440" spans="1:13" x14ac:dyDescent="0.25">
      <c r="A440" s="17" t="s">
        <v>21</v>
      </c>
      <c r="B440" s="23">
        <v>45043</v>
      </c>
      <c r="C440" s="14">
        <v>81205</v>
      </c>
      <c r="D440" s="10" t="s">
        <v>14</v>
      </c>
      <c r="E440" s="11" t="s">
        <v>16</v>
      </c>
      <c r="F440" s="11">
        <v>7</v>
      </c>
      <c r="G440" s="11">
        <v>7</v>
      </c>
      <c r="H440" s="12">
        <v>2427.2399999999998</v>
      </c>
      <c r="I440" s="12">
        <v>1925</v>
      </c>
      <c r="J440" s="12">
        <f>+H440*F440</f>
        <v>16990.68</v>
      </c>
      <c r="K440" s="18">
        <f>+J440*0.16</f>
        <v>2718.5088000000001</v>
      </c>
      <c r="L440" s="8">
        <f>IF(K440&gt;0,0,J440)</f>
        <v>0</v>
      </c>
      <c r="M440" s="13">
        <f>IF(K440=0,0,L440+J440+K440)</f>
        <v>19709.1888</v>
      </c>
    </row>
    <row r="441" spans="1:13" x14ac:dyDescent="0.25">
      <c r="A441" s="17" t="s">
        <v>19</v>
      </c>
      <c r="B441" s="23">
        <v>45043</v>
      </c>
      <c r="C441" s="14">
        <v>81209</v>
      </c>
      <c r="D441" s="10" t="s">
        <v>14</v>
      </c>
      <c r="E441" s="11" t="s">
        <v>22</v>
      </c>
      <c r="F441" s="11">
        <v>5</v>
      </c>
      <c r="G441" s="11">
        <v>0</v>
      </c>
      <c r="H441" s="12">
        <v>1701</v>
      </c>
      <c r="I441" s="12">
        <v>1701</v>
      </c>
      <c r="J441" s="12">
        <f>+H441*F441</f>
        <v>8505</v>
      </c>
      <c r="K441" s="18">
        <v>0</v>
      </c>
      <c r="L441" s="8">
        <f>IF(K441&gt;0,0,J441)</f>
        <v>8505</v>
      </c>
      <c r="M441" s="13">
        <f>IF(K441=0,0,L441+J441+K441)</f>
        <v>0</v>
      </c>
    </row>
    <row r="442" spans="1:13" x14ac:dyDescent="0.25">
      <c r="A442" s="17" t="s">
        <v>19</v>
      </c>
      <c r="B442" s="23">
        <v>45043</v>
      </c>
      <c r="C442" s="14">
        <v>81248</v>
      </c>
      <c r="D442" s="10" t="s">
        <v>14</v>
      </c>
      <c r="E442" s="11" t="s">
        <v>16</v>
      </c>
      <c r="F442" s="11">
        <v>7</v>
      </c>
      <c r="G442" s="11">
        <v>0</v>
      </c>
      <c r="H442" s="12">
        <v>2085</v>
      </c>
      <c r="I442" s="12">
        <v>1925</v>
      </c>
      <c r="J442" s="12">
        <f>+H442*F442</f>
        <v>14595</v>
      </c>
      <c r="K442" s="18">
        <f>+J442*0.16</f>
        <v>2335.2000000000003</v>
      </c>
      <c r="L442" s="8">
        <f>IF(K442&gt;0,0,J442)</f>
        <v>0</v>
      </c>
      <c r="M442" s="13">
        <f>IF(K442=0,0,L442+J442+K442)</f>
        <v>16930.2</v>
      </c>
    </row>
    <row r="443" spans="1:13" x14ac:dyDescent="0.25">
      <c r="A443" s="17" t="s">
        <v>13</v>
      </c>
      <c r="B443" s="23">
        <v>45043</v>
      </c>
      <c r="C443" s="14">
        <v>81249</v>
      </c>
      <c r="D443" s="10" t="s">
        <v>14</v>
      </c>
      <c r="E443" s="11" t="s">
        <v>18</v>
      </c>
      <c r="F443" s="11">
        <v>11.5</v>
      </c>
      <c r="G443" s="11">
        <v>0</v>
      </c>
      <c r="H443" s="12">
        <v>1764</v>
      </c>
      <c r="I443" s="12">
        <v>1764</v>
      </c>
      <c r="J443" s="12">
        <f>+H443*F443</f>
        <v>20286</v>
      </c>
      <c r="K443" s="18">
        <f>+J443*0.16</f>
        <v>3245.76</v>
      </c>
      <c r="L443" s="8">
        <f>IF(K443&gt;0,0,J443)</f>
        <v>0</v>
      </c>
      <c r="M443" s="13">
        <f>IF(K443=0,0,L443+J443+K443)</f>
        <v>23531.760000000002</v>
      </c>
    </row>
    <row r="444" spans="1:13" x14ac:dyDescent="0.25">
      <c r="A444" s="17" t="s">
        <v>13</v>
      </c>
      <c r="B444" s="23">
        <v>45044</v>
      </c>
      <c r="C444" s="14">
        <v>81250</v>
      </c>
      <c r="D444" s="10" t="s">
        <v>14</v>
      </c>
      <c r="E444" s="11" t="s">
        <v>16</v>
      </c>
      <c r="F444" s="11">
        <v>45</v>
      </c>
      <c r="G444" s="11">
        <v>0</v>
      </c>
      <c r="H444" s="12">
        <v>1925</v>
      </c>
      <c r="I444" s="12">
        <v>1925</v>
      </c>
      <c r="J444" s="12">
        <f>+H444*F444</f>
        <v>86625</v>
      </c>
      <c r="K444" s="18">
        <v>0</v>
      </c>
      <c r="L444" s="8">
        <f>IF(K444&gt;0,0,J444)</f>
        <v>86625</v>
      </c>
      <c r="M444" s="13">
        <f>IF(K444=0,0,L444+J444+K444)</f>
        <v>0</v>
      </c>
    </row>
    <row r="445" spans="1:13" x14ac:dyDescent="0.25">
      <c r="A445" s="17" t="s">
        <v>21</v>
      </c>
      <c r="B445" s="23">
        <v>45044</v>
      </c>
      <c r="C445" s="14">
        <v>81252</v>
      </c>
      <c r="D445" s="10" t="s">
        <v>14</v>
      </c>
      <c r="E445" s="11" t="s">
        <v>18</v>
      </c>
      <c r="F445" s="11">
        <v>28</v>
      </c>
      <c r="G445" s="11">
        <v>0</v>
      </c>
      <c r="H445" s="12">
        <v>1764</v>
      </c>
      <c r="I445" s="12">
        <v>1764</v>
      </c>
      <c r="J445" s="12">
        <f>+H445*F445</f>
        <v>49392</v>
      </c>
      <c r="K445" s="18">
        <v>0</v>
      </c>
      <c r="L445" s="8">
        <f>IF(K445&gt;0,0,J445)</f>
        <v>49392</v>
      </c>
      <c r="M445" s="13">
        <f>IF(K445=0,0,L445+J445+K445)</f>
        <v>0</v>
      </c>
    </row>
    <row r="446" spans="1:13" x14ac:dyDescent="0.25">
      <c r="A446" s="17" t="s">
        <v>21</v>
      </c>
      <c r="B446" s="23">
        <v>45044</v>
      </c>
      <c r="C446" s="14">
        <v>81258</v>
      </c>
      <c r="D446" s="10" t="s">
        <v>14</v>
      </c>
      <c r="E446" s="11" t="s">
        <v>27</v>
      </c>
      <c r="F446" s="11">
        <v>10</v>
      </c>
      <c r="G446" s="11">
        <v>10</v>
      </c>
      <c r="H446" s="12">
        <v>2388.2399999999998</v>
      </c>
      <c r="I446" s="12">
        <v>1925</v>
      </c>
      <c r="J446" s="12">
        <f>+H446*F446</f>
        <v>23882.399999999998</v>
      </c>
      <c r="K446" s="18">
        <f>+J446*0.16</f>
        <v>3821.1839999999997</v>
      </c>
      <c r="L446" s="8">
        <f>IF(K446&gt;0,0,J446)</f>
        <v>0</v>
      </c>
      <c r="M446" s="13">
        <f>IF(K446=0,0,L446+J446+K446)</f>
        <v>27703.583999999999</v>
      </c>
    </row>
    <row r="447" spans="1:13" x14ac:dyDescent="0.25">
      <c r="A447" s="17" t="s">
        <v>21</v>
      </c>
      <c r="B447" s="23">
        <v>45044</v>
      </c>
      <c r="C447" s="14">
        <v>81259</v>
      </c>
      <c r="D447" s="10" t="s">
        <v>14</v>
      </c>
      <c r="E447" s="11" t="s">
        <v>16</v>
      </c>
      <c r="F447" s="11">
        <v>12</v>
      </c>
      <c r="G447" s="11">
        <v>0</v>
      </c>
      <c r="H447" s="12">
        <v>2088.2399999999998</v>
      </c>
      <c r="I447" s="12">
        <v>1925</v>
      </c>
      <c r="J447" s="12">
        <f>+H447*F447</f>
        <v>25058.879999999997</v>
      </c>
      <c r="K447" s="18">
        <f>+J447*0.16</f>
        <v>4009.4207999999999</v>
      </c>
      <c r="L447" s="8">
        <f>IF(K447&gt;0,0,J447)</f>
        <v>0</v>
      </c>
      <c r="M447" s="13">
        <f>IF(K447=0,0,L447+J447+K447)</f>
        <v>29068.300799999997</v>
      </c>
    </row>
    <row r="448" spans="1:13" x14ac:dyDescent="0.25">
      <c r="A448" s="17" t="s">
        <v>21</v>
      </c>
      <c r="B448" s="23">
        <v>45044</v>
      </c>
      <c r="C448" s="14">
        <v>81262</v>
      </c>
      <c r="D448" s="10" t="s">
        <v>14</v>
      </c>
      <c r="E448" s="11" t="s">
        <v>31</v>
      </c>
      <c r="F448" s="11">
        <v>7</v>
      </c>
      <c r="G448" s="11">
        <v>0</v>
      </c>
      <c r="H448" s="12">
        <v>1925</v>
      </c>
      <c r="I448" s="12">
        <v>1925</v>
      </c>
      <c r="J448" s="12">
        <f>+H448*F448</f>
        <v>13475</v>
      </c>
      <c r="K448" s="18">
        <f>+J448*0.16</f>
        <v>2156</v>
      </c>
      <c r="L448" s="8">
        <f>IF(K448&gt;0,0,J448)</f>
        <v>0</v>
      </c>
      <c r="M448" s="13">
        <f>IF(K448=0,0,L448+J448+K448)</f>
        <v>15631</v>
      </c>
    </row>
    <row r="449" spans="1:13" x14ac:dyDescent="0.25">
      <c r="A449" s="17" t="s">
        <v>21</v>
      </c>
      <c r="B449" s="23">
        <v>45044</v>
      </c>
      <c r="C449" s="14">
        <v>81263</v>
      </c>
      <c r="D449" s="10" t="s">
        <v>14</v>
      </c>
      <c r="E449" s="11" t="s">
        <v>42</v>
      </c>
      <c r="F449" s="11">
        <v>16</v>
      </c>
      <c r="G449" s="11">
        <v>16</v>
      </c>
      <c r="H449" s="12">
        <v>1864</v>
      </c>
      <c r="I449" s="12">
        <v>1764</v>
      </c>
      <c r="J449" s="12">
        <f>+H449*F449</f>
        <v>29824</v>
      </c>
      <c r="K449" s="18">
        <v>0</v>
      </c>
      <c r="L449" s="8">
        <f>IF(K449&gt;0,0,J449)</f>
        <v>29824</v>
      </c>
      <c r="M449" s="13">
        <f>IF(K449=0,0,L449+J449+K449)</f>
        <v>0</v>
      </c>
    </row>
    <row r="450" spans="1:13" x14ac:dyDescent="0.25">
      <c r="A450" s="17" t="s">
        <v>21</v>
      </c>
      <c r="B450" s="23">
        <v>45044</v>
      </c>
      <c r="C450" s="14">
        <v>81264</v>
      </c>
      <c r="D450" s="10" t="s">
        <v>14</v>
      </c>
      <c r="E450" s="11" t="s">
        <v>37</v>
      </c>
      <c r="F450" s="11">
        <v>14</v>
      </c>
      <c r="G450" s="11">
        <v>14</v>
      </c>
      <c r="H450" s="12">
        <v>2114</v>
      </c>
      <c r="I450" s="12">
        <v>1829</v>
      </c>
      <c r="J450" s="12">
        <f>+H450*F450</f>
        <v>29596</v>
      </c>
      <c r="K450" s="18">
        <v>0</v>
      </c>
      <c r="L450" s="8">
        <f>IF(K450&gt;0,0,J450)</f>
        <v>29596</v>
      </c>
      <c r="M450" s="13">
        <f>IF(K450=0,0,L450+J450+K450)</f>
        <v>0</v>
      </c>
    </row>
    <row r="451" spans="1:13" x14ac:dyDescent="0.25">
      <c r="A451" s="17" t="s">
        <v>21</v>
      </c>
      <c r="B451" s="23">
        <v>45044</v>
      </c>
      <c r="C451" s="14">
        <v>81265</v>
      </c>
      <c r="D451" s="10" t="s">
        <v>25</v>
      </c>
      <c r="E451" s="11" t="s">
        <v>18</v>
      </c>
      <c r="F451" s="11">
        <v>6</v>
      </c>
      <c r="G451" s="11">
        <v>0</v>
      </c>
      <c r="H451" s="12">
        <v>1727</v>
      </c>
      <c r="I451" s="12">
        <v>1727</v>
      </c>
      <c r="J451" s="12">
        <f>+H451*F451</f>
        <v>10362</v>
      </c>
      <c r="K451" s="18">
        <f>+J451*0.16</f>
        <v>1657.92</v>
      </c>
      <c r="L451" s="8">
        <f>IF(K451&gt;0,0,J451)</f>
        <v>0</v>
      </c>
      <c r="M451" s="13">
        <f>IF(K451=0,0,L451+J451+K451)</f>
        <v>12019.92</v>
      </c>
    </row>
    <row r="452" spans="1:13" x14ac:dyDescent="0.25">
      <c r="A452" s="17" t="s">
        <v>13</v>
      </c>
      <c r="B452" s="23">
        <v>45043</v>
      </c>
      <c r="C452" s="14">
        <v>81266</v>
      </c>
      <c r="D452" s="10" t="s">
        <v>14</v>
      </c>
      <c r="E452" s="11" t="s">
        <v>16</v>
      </c>
      <c r="F452" s="11">
        <v>5.5</v>
      </c>
      <c r="G452" s="11">
        <v>0</v>
      </c>
      <c r="H452" s="12">
        <v>1925</v>
      </c>
      <c r="I452" s="12">
        <v>1925</v>
      </c>
      <c r="J452" s="12">
        <f>+H452*F452</f>
        <v>10587.5</v>
      </c>
      <c r="K452" s="18">
        <v>0</v>
      </c>
      <c r="L452" s="8">
        <f>IF(K452&gt;0,0,J452)</f>
        <v>10587.5</v>
      </c>
      <c r="M452" s="13">
        <f>IF(K452=0,0,L452+J452+K452)</f>
        <v>0</v>
      </c>
    </row>
    <row r="453" spans="1:13" x14ac:dyDescent="0.25">
      <c r="A453" s="17" t="s">
        <v>21</v>
      </c>
      <c r="B453" s="23">
        <v>45044</v>
      </c>
      <c r="C453" s="14">
        <v>81267</v>
      </c>
      <c r="D453" s="10" t="s">
        <v>25</v>
      </c>
      <c r="E453" s="11" t="s">
        <v>18</v>
      </c>
      <c r="F453" s="11">
        <v>9.5</v>
      </c>
      <c r="G453" s="11">
        <v>0</v>
      </c>
      <c r="H453" s="12">
        <v>1727</v>
      </c>
      <c r="I453" s="12">
        <v>1727</v>
      </c>
      <c r="J453" s="12">
        <f>+H453*F453</f>
        <v>16406.5</v>
      </c>
      <c r="K453" s="18">
        <f>+J453*0.16</f>
        <v>2625.04</v>
      </c>
      <c r="L453" s="8">
        <f>IF(K453&gt;0,0,J453)</f>
        <v>0</v>
      </c>
      <c r="M453" s="13">
        <f>IF(K453=0,0,L453+J453+K453)</f>
        <v>19031.54</v>
      </c>
    </row>
    <row r="454" spans="1:13" x14ac:dyDescent="0.25">
      <c r="A454" s="17" t="s">
        <v>21</v>
      </c>
      <c r="B454" s="23">
        <v>45044</v>
      </c>
      <c r="C454" s="14">
        <v>81268</v>
      </c>
      <c r="D454" s="10" t="s">
        <v>25</v>
      </c>
      <c r="E454" s="11" t="s">
        <v>18</v>
      </c>
      <c r="F454" s="11">
        <v>4</v>
      </c>
      <c r="G454" s="11">
        <v>0</v>
      </c>
      <c r="H454" s="12">
        <v>1727</v>
      </c>
      <c r="I454" s="12">
        <v>1727</v>
      </c>
      <c r="J454" s="12">
        <f>+H454*F454</f>
        <v>6908</v>
      </c>
      <c r="K454" s="18">
        <f>+J454*0.16</f>
        <v>1105.28</v>
      </c>
      <c r="L454" s="8">
        <f>IF(K454&gt;0,0,J454)</f>
        <v>0</v>
      </c>
      <c r="M454" s="13">
        <f>IF(K454=0,0,L454+J454+K454)</f>
        <v>8013.28</v>
      </c>
    </row>
    <row r="455" spans="1:13" x14ac:dyDescent="0.25">
      <c r="A455" s="17" t="s">
        <v>13</v>
      </c>
      <c r="B455" s="23">
        <v>45043</v>
      </c>
      <c r="C455" s="14">
        <v>81269</v>
      </c>
      <c r="D455" s="10" t="s">
        <v>14</v>
      </c>
      <c r="E455" s="11" t="s">
        <v>22</v>
      </c>
      <c r="F455" s="11">
        <v>6</v>
      </c>
      <c r="G455" s="11">
        <v>0</v>
      </c>
      <c r="H455" s="12">
        <v>1701</v>
      </c>
      <c r="I455" s="12">
        <v>1701</v>
      </c>
      <c r="J455" s="12">
        <f>+H455*F455</f>
        <v>10206</v>
      </c>
      <c r="K455" s="18">
        <f>+J455*0.16</f>
        <v>1632.96</v>
      </c>
      <c r="L455" s="8">
        <f>IF(K455&gt;0,0,J455)</f>
        <v>0</v>
      </c>
      <c r="M455" s="13">
        <f>IF(K455=0,0,L455+J455+K455)</f>
        <v>11838.96</v>
      </c>
    </row>
    <row r="456" spans="1:13" x14ac:dyDescent="0.25">
      <c r="A456" s="17" t="s">
        <v>13</v>
      </c>
      <c r="B456" s="23">
        <v>45043</v>
      </c>
      <c r="C456" s="14">
        <v>81270</v>
      </c>
      <c r="D456" s="10" t="s">
        <v>14</v>
      </c>
      <c r="E456" s="11" t="s">
        <v>16</v>
      </c>
      <c r="F456" s="11">
        <v>56</v>
      </c>
      <c r="G456" s="11">
        <v>0</v>
      </c>
      <c r="H456" s="12">
        <v>1925</v>
      </c>
      <c r="I456" s="12">
        <v>1925</v>
      </c>
      <c r="J456" s="12">
        <f>+H456*F456</f>
        <v>107800</v>
      </c>
      <c r="K456" s="18">
        <v>0</v>
      </c>
      <c r="L456" s="8">
        <f>IF(K456&gt;0,0,J456)</f>
        <v>107800</v>
      </c>
      <c r="M456" s="13">
        <f>IF(K456=0,0,L456+J456+K456)</f>
        <v>0</v>
      </c>
    </row>
    <row r="457" spans="1:13" x14ac:dyDescent="0.25">
      <c r="A457" s="17" t="s">
        <v>21</v>
      </c>
      <c r="B457" s="23">
        <v>45044</v>
      </c>
      <c r="C457" s="14">
        <v>81271</v>
      </c>
      <c r="D457" s="10" t="s">
        <v>25</v>
      </c>
      <c r="E457" s="11" t="s">
        <v>18</v>
      </c>
      <c r="F457" s="11">
        <v>12</v>
      </c>
      <c r="G457" s="11">
        <v>0</v>
      </c>
      <c r="H457" s="12">
        <v>1727</v>
      </c>
      <c r="I457" s="12">
        <v>1727</v>
      </c>
      <c r="J457" s="12">
        <f>+H457*F457</f>
        <v>20724</v>
      </c>
      <c r="K457" s="18">
        <f>+J457*0.16</f>
        <v>3315.84</v>
      </c>
      <c r="L457" s="8">
        <f>IF(K457&gt;0,0,J457)</f>
        <v>0</v>
      </c>
      <c r="M457" s="13">
        <f>IF(K457=0,0,L457+J457+K457)</f>
        <v>24039.84</v>
      </c>
    </row>
    <row r="458" spans="1:13" x14ac:dyDescent="0.25">
      <c r="A458" s="17" t="s">
        <v>13</v>
      </c>
      <c r="B458" s="23">
        <v>45044</v>
      </c>
      <c r="C458" s="14">
        <v>81272</v>
      </c>
      <c r="D458" s="10" t="s">
        <v>14</v>
      </c>
      <c r="E458" s="11" t="s">
        <v>16</v>
      </c>
      <c r="F458" s="11">
        <v>4</v>
      </c>
      <c r="G458" s="11">
        <v>0</v>
      </c>
      <c r="H458" s="12">
        <v>1895</v>
      </c>
      <c r="I458" s="12">
        <v>1895</v>
      </c>
      <c r="J458" s="12">
        <f>+H458*F458</f>
        <v>7580</v>
      </c>
      <c r="K458" s="18">
        <f>+J458*0.16</f>
        <v>1212.8</v>
      </c>
      <c r="L458" s="8">
        <f>IF(K458&gt;0,0,J458)</f>
        <v>0</v>
      </c>
      <c r="M458" s="13">
        <f>IF(K458=0,0,L458+J458+K458)</f>
        <v>8792.7999999999993</v>
      </c>
    </row>
    <row r="459" spans="1:13" x14ac:dyDescent="0.25">
      <c r="A459" s="17" t="s">
        <v>13</v>
      </c>
      <c r="B459" s="23">
        <v>45044</v>
      </c>
      <c r="C459" s="14">
        <v>81273</v>
      </c>
      <c r="D459" s="10" t="s">
        <v>14</v>
      </c>
      <c r="E459" s="11" t="s">
        <v>18</v>
      </c>
      <c r="F459" s="11">
        <v>9</v>
      </c>
      <c r="G459" s="11">
        <v>0</v>
      </c>
      <c r="H459" s="12">
        <v>1764</v>
      </c>
      <c r="I459" s="12">
        <v>1764</v>
      </c>
      <c r="J459" s="12">
        <f>+H459*F459</f>
        <v>15876</v>
      </c>
      <c r="K459" s="18">
        <f>+J459*0.16</f>
        <v>2540.16</v>
      </c>
      <c r="L459" s="8">
        <f>IF(K459&gt;0,0,J459)</f>
        <v>0</v>
      </c>
      <c r="M459" s="13">
        <f>IF(K459=0,0,L459+J459+K459)</f>
        <v>18416.16</v>
      </c>
    </row>
    <row r="460" spans="1:13" x14ac:dyDescent="0.25">
      <c r="A460" s="17" t="s">
        <v>21</v>
      </c>
      <c r="B460" s="23">
        <v>45044</v>
      </c>
      <c r="C460" s="14">
        <v>81311</v>
      </c>
      <c r="D460" s="10" t="s">
        <v>14</v>
      </c>
      <c r="E460" s="11" t="s">
        <v>18</v>
      </c>
      <c r="F460" s="11">
        <v>13</v>
      </c>
      <c r="G460" s="11">
        <v>0</v>
      </c>
      <c r="H460" s="12">
        <v>1764</v>
      </c>
      <c r="I460" s="12">
        <v>1764</v>
      </c>
      <c r="J460" s="12">
        <f>+H460*F460</f>
        <v>22932</v>
      </c>
      <c r="K460" s="18">
        <v>0</v>
      </c>
      <c r="L460" s="8">
        <f>IF(K460&gt;0,0,J460)</f>
        <v>22932</v>
      </c>
      <c r="M460" s="13">
        <f>IF(K460=0,0,L460+J460+K460)</f>
        <v>0</v>
      </c>
    </row>
    <row r="461" spans="1:13" x14ac:dyDescent="0.25">
      <c r="A461" s="17" t="s">
        <v>13</v>
      </c>
      <c r="B461" s="23">
        <v>45044</v>
      </c>
      <c r="C461" s="14">
        <v>81344</v>
      </c>
      <c r="D461" s="10" t="s">
        <v>14</v>
      </c>
      <c r="E461" s="11" t="s">
        <v>18</v>
      </c>
      <c r="F461" s="11">
        <v>6</v>
      </c>
      <c r="G461" s="11">
        <v>0</v>
      </c>
      <c r="H461" s="12">
        <v>1764</v>
      </c>
      <c r="I461" s="12">
        <v>1764</v>
      </c>
      <c r="J461" s="12">
        <f>+H461*F461</f>
        <v>10584</v>
      </c>
      <c r="K461" s="18">
        <f>+J461*0.16</f>
        <v>1693.44</v>
      </c>
      <c r="L461" s="8">
        <f>IF(K461&gt;0,0,J461)</f>
        <v>0</v>
      </c>
      <c r="M461" s="13">
        <f>IF(K461=0,0,L461+J461+K461)</f>
        <v>12277.44</v>
      </c>
    </row>
    <row r="462" spans="1:13" x14ac:dyDescent="0.25">
      <c r="A462" s="17" t="s">
        <v>21</v>
      </c>
      <c r="B462" s="23">
        <v>45044</v>
      </c>
      <c r="C462" s="14">
        <v>81347</v>
      </c>
      <c r="D462" s="10" t="s">
        <v>14</v>
      </c>
      <c r="E462" s="11" t="s">
        <v>16</v>
      </c>
      <c r="F462" s="11">
        <v>6</v>
      </c>
      <c r="G462" s="11">
        <v>0</v>
      </c>
      <c r="H462" s="12">
        <v>1925</v>
      </c>
      <c r="I462" s="12">
        <v>1925</v>
      </c>
      <c r="J462" s="12">
        <f>+H462*F462</f>
        <v>11550</v>
      </c>
      <c r="K462" s="18">
        <v>0</v>
      </c>
      <c r="L462" s="8">
        <f>IF(K462&gt;0,0,J462)</f>
        <v>11550</v>
      </c>
      <c r="M462" s="13">
        <f>IF(K462=0,0,L462+J462+K462)</f>
        <v>0</v>
      </c>
    </row>
    <row r="463" spans="1:13" x14ac:dyDescent="0.25">
      <c r="A463" s="17" t="s">
        <v>19</v>
      </c>
      <c r="B463" s="23">
        <v>45045</v>
      </c>
      <c r="C463" s="14">
        <v>81349</v>
      </c>
      <c r="D463" s="10" t="s">
        <v>14</v>
      </c>
      <c r="E463" s="11" t="s">
        <v>28</v>
      </c>
      <c r="F463" s="11">
        <v>84</v>
      </c>
      <c r="G463" s="11">
        <v>0</v>
      </c>
      <c r="H463" s="12">
        <v>2236</v>
      </c>
      <c r="I463" s="12">
        <v>2086</v>
      </c>
      <c r="J463" s="12">
        <f>+H463*F463</f>
        <v>187824</v>
      </c>
      <c r="K463" s="18">
        <v>0</v>
      </c>
      <c r="L463" s="8">
        <f>IF(K463&gt;0,0,J463)</f>
        <v>187824</v>
      </c>
      <c r="M463" s="13">
        <f>IF(K463=0,0,L463+J463+K463)</f>
        <v>0</v>
      </c>
    </row>
    <row r="464" spans="1:13" x14ac:dyDescent="0.25">
      <c r="A464" s="17" t="s">
        <v>19</v>
      </c>
      <c r="B464" s="23">
        <v>45045</v>
      </c>
      <c r="C464" s="14">
        <v>81350</v>
      </c>
      <c r="D464" s="10" t="s">
        <v>14</v>
      </c>
      <c r="E464" s="11" t="s">
        <v>46</v>
      </c>
      <c r="F464" s="11">
        <v>63</v>
      </c>
      <c r="G464" s="11">
        <v>0</v>
      </c>
      <c r="H464" s="12">
        <v>1993</v>
      </c>
      <c r="I464" s="12">
        <v>1993</v>
      </c>
      <c r="J464" s="12">
        <f>+H464*F464</f>
        <v>125559</v>
      </c>
      <c r="K464" s="18">
        <v>0</v>
      </c>
      <c r="L464" s="8">
        <f>IF(K464&gt;0,0,J464)</f>
        <v>125559</v>
      </c>
      <c r="M464" s="13">
        <f>IF(K464=0,0,L464+J464+K464)</f>
        <v>0</v>
      </c>
    </row>
    <row r="465" spans="1:13" x14ac:dyDescent="0.25">
      <c r="A465" s="17" t="s">
        <v>21</v>
      </c>
      <c r="B465" s="23">
        <v>45045</v>
      </c>
      <c r="C465" s="14">
        <v>81352</v>
      </c>
      <c r="D465" s="10" t="s">
        <v>29</v>
      </c>
      <c r="E465" s="11" t="s">
        <v>16</v>
      </c>
      <c r="F465" s="11">
        <v>7</v>
      </c>
      <c r="G465" s="11">
        <v>0</v>
      </c>
      <c r="H465" s="12">
        <v>2049</v>
      </c>
      <c r="I465" s="12">
        <v>1925</v>
      </c>
      <c r="J465" s="12">
        <f>+H465*F465</f>
        <v>14343</v>
      </c>
      <c r="K465" s="18">
        <f>+J465*0.16</f>
        <v>2294.88</v>
      </c>
      <c r="L465" s="8">
        <f>IF(K465&gt;0,0,J465)</f>
        <v>0</v>
      </c>
      <c r="M465" s="13">
        <f>IF(K465=0,0,L465+J465+K465)</f>
        <v>16637.88</v>
      </c>
    </row>
    <row r="466" spans="1:13" x14ac:dyDescent="0.25">
      <c r="A466" s="17" t="s">
        <v>13</v>
      </c>
      <c r="B466" s="23">
        <v>45045</v>
      </c>
      <c r="C466" s="14">
        <v>81353</v>
      </c>
      <c r="D466" s="10" t="s">
        <v>14</v>
      </c>
      <c r="E466" s="11" t="s">
        <v>18</v>
      </c>
      <c r="F466" s="11">
        <v>28</v>
      </c>
      <c r="G466" s="11">
        <v>0</v>
      </c>
      <c r="H466" s="12">
        <v>1764</v>
      </c>
      <c r="I466" s="12">
        <v>1764</v>
      </c>
      <c r="J466" s="12">
        <f>+H466*F466</f>
        <v>49392</v>
      </c>
      <c r="K466" s="18">
        <v>0</v>
      </c>
      <c r="L466" s="8">
        <f>IF(K466&gt;0,0,J466)</f>
        <v>49392</v>
      </c>
      <c r="M466" s="13">
        <f>IF(K466=0,0,L466+J466+K466)</f>
        <v>0</v>
      </c>
    </row>
    <row r="467" spans="1:13" x14ac:dyDescent="0.25">
      <c r="A467" s="17" t="s">
        <v>21</v>
      </c>
      <c r="B467" s="23">
        <v>45044</v>
      </c>
      <c r="C467" s="14">
        <v>81371</v>
      </c>
      <c r="D467" s="10" t="s">
        <v>14</v>
      </c>
      <c r="E467" s="11" t="s">
        <v>17</v>
      </c>
      <c r="F467" s="11">
        <v>8.5</v>
      </c>
      <c r="G467" s="11">
        <v>8.5</v>
      </c>
      <c r="H467" s="12">
        <v>2049</v>
      </c>
      <c r="I467" s="12">
        <v>1764</v>
      </c>
      <c r="J467" s="12">
        <f>+H467*F467</f>
        <v>17416.5</v>
      </c>
      <c r="K467" s="18">
        <v>0</v>
      </c>
      <c r="L467" s="8">
        <f>IF(K467&gt;0,0,J467)</f>
        <v>17416.5</v>
      </c>
      <c r="M467" s="13">
        <f>IF(K467=0,0,L467+J467+K467)</f>
        <v>0</v>
      </c>
    </row>
    <row r="468" spans="1:13" x14ac:dyDescent="0.25">
      <c r="A468" s="17" t="s">
        <v>21</v>
      </c>
      <c r="B468" s="23">
        <v>45045</v>
      </c>
      <c r="C468" s="14">
        <v>81372</v>
      </c>
      <c r="D468" s="10" t="s">
        <v>14</v>
      </c>
      <c r="E468" s="11" t="s">
        <v>18</v>
      </c>
      <c r="F468" s="11">
        <v>5</v>
      </c>
      <c r="G468" s="11">
        <v>0</v>
      </c>
      <c r="H468" s="12">
        <v>1764</v>
      </c>
      <c r="I468" s="12">
        <v>1764</v>
      </c>
      <c r="J468" s="12">
        <f>+H468*F468</f>
        <v>8820</v>
      </c>
      <c r="K468" s="18">
        <v>0</v>
      </c>
      <c r="L468" s="8">
        <f>IF(K468&gt;0,0,J468)</f>
        <v>8820</v>
      </c>
      <c r="M468" s="13">
        <f>IF(K468=0,0,L468+J468+K468)</f>
        <v>0</v>
      </c>
    </row>
    <row r="469" spans="1:13" x14ac:dyDescent="0.25">
      <c r="A469" s="17" t="s">
        <v>13</v>
      </c>
      <c r="B469" s="23">
        <v>45045</v>
      </c>
      <c r="C469" s="14">
        <v>81375</v>
      </c>
      <c r="D469" s="10" t="s">
        <v>14</v>
      </c>
      <c r="E469" s="11" t="s">
        <v>18</v>
      </c>
      <c r="F469" s="11">
        <v>4</v>
      </c>
      <c r="G469" s="11">
        <v>0</v>
      </c>
      <c r="H469" s="12">
        <v>1764</v>
      </c>
      <c r="I469" s="12">
        <v>1764</v>
      </c>
      <c r="J469" s="12">
        <f>+H469*F469</f>
        <v>7056</v>
      </c>
      <c r="K469" s="18">
        <v>0</v>
      </c>
      <c r="L469" s="8">
        <f>IF(K469&gt;0,0,J469)</f>
        <v>7056</v>
      </c>
      <c r="M469" s="13">
        <f>IF(K469=0,0,L469+J469+K469)</f>
        <v>0</v>
      </c>
    </row>
    <row r="470" spans="1:13" x14ac:dyDescent="0.25">
      <c r="A470" s="17" t="s">
        <v>13</v>
      </c>
      <c r="B470" s="23">
        <v>45045</v>
      </c>
      <c r="C470" s="14">
        <v>81376</v>
      </c>
      <c r="D470" s="10" t="s">
        <v>14</v>
      </c>
      <c r="E470" s="11" t="s">
        <v>18</v>
      </c>
      <c r="F470" s="11">
        <v>49</v>
      </c>
      <c r="G470" s="11">
        <v>0</v>
      </c>
      <c r="H470" s="12">
        <v>1900</v>
      </c>
      <c r="I470" s="12">
        <v>1764</v>
      </c>
      <c r="J470" s="12">
        <f>+H470*F470</f>
        <v>93100</v>
      </c>
      <c r="K470" s="18">
        <f>+J470*0.16</f>
        <v>14896</v>
      </c>
      <c r="L470" s="8">
        <f>IF(K470&gt;0,0,J470)</f>
        <v>0</v>
      </c>
      <c r="M470" s="13">
        <f>IF(K470=0,0,L470+J470+K470)</f>
        <v>107996</v>
      </c>
    </row>
    <row r="471" spans="1:13" x14ac:dyDescent="0.25">
      <c r="A471" s="17" t="s">
        <v>13</v>
      </c>
      <c r="B471" s="23">
        <v>45045</v>
      </c>
      <c r="C471" s="14">
        <v>81377</v>
      </c>
      <c r="D471" s="10" t="s">
        <v>14</v>
      </c>
      <c r="E471" s="11" t="s">
        <v>17</v>
      </c>
      <c r="F471" s="11">
        <v>9</v>
      </c>
      <c r="G471" s="11">
        <v>9</v>
      </c>
      <c r="H471" s="12">
        <f>1764+285</f>
        <v>2049</v>
      </c>
      <c r="I471" s="12">
        <v>1764</v>
      </c>
      <c r="J471" s="12">
        <f>+H471*F471</f>
        <v>18441</v>
      </c>
      <c r="K471" s="18">
        <v>0</v>
      </c>
      <c r="L471" s="8">
        <f>IF(K471&gt;0,0,J471)</f>
        <v>18441</v>
      </c>
      <c r="M471" s="13">
        <f>IF(K471=0,0,L471+J471+K471)</f>
        <v>0</v>
      </c>
    </row>
    <row r="472" spans="1:13" x14ac:dyDescent="0.25">
      <c r="A472" s="17" t="s">
        <v>13</v>
      </c>
      <c r="B472" s="23">
        <v>45045</v>
      </c>
      <c r="C472" s="14">
        <v>81378</v>
      </c>
      <c r="D472" s="10" t="s">
        <v>14</v>
      </c>
      <c r="E472" s="11" t="s">
        <v>17</v>
      </c>
      <c r="F472" s="11">
        <v>12</v>
      </c>
      <c r="G472" s="11">
        <v>12</v>
      </c>
      <c r="H472" s="12">
        <f>25379.57/F472</f>
        <v>2114.9641666666666</v>
      </c>
      <c r="I472" s="12">
        <v>1764</v>
      </c>
      <c r="J472" s="12">
        <f>+H472*F472</f>
        <v>25379.57</v>
      </c>
      <c r="K472" s="18">
        <f>+J472*0.16</f>
        <v>4060.7312000000002</v>
      </c>
      <c r="L472" s="8">
        <f>IF(K472&gt;0,0,J472)</f>
        <v>0</v>
      </c>
      <c r="M472" s="13">
        <f>IF(K472=0,0,L472+J472+K472)</f>
        <v>29440.301200000002</v>
      </c>
    </row>
    <row r="473" spans="1:13" x14ac:dyDescent="0.25">
      <c r="A473" s="17" t="s">
        <v>13</v>
      </c>
      <c r="B473" s="23">
        <v>45045</v>
      </c>
      <c r="C473" s="14">
        <v>81379</v>
      </c>
      <c r="D473" s="10" t="s">
        <v>14</v>
      </c>
      <c r="E473" s="11" t="s">
        <v>17</v>
      </c>
      <c r="F473" s="11">
        <v>8</v>
      </c>
      <c r="G473" s="11">
        <v>8</v>
      </c>
      <c r="H473" s="12">
        <f>1764+285</f>
        <v>2049</v>
      </c>
      <c r="I473" s="12">
        <v>1764</v>
      </c>
      <c r="J473" s="12">
        <f>+H473*F473</f>
        <v>16392</v>
      </c>
      <c r="K473" s="18">
        <v>0</v>
      </c>
      <c r="L473" s="8">
        <f>IF(K473&gt;0,0,J473)</f>
        <v>16392</v>
      </c>
      <c r="M473" s="13">
        <f>IF(K473=0,0,L473+J473+K473)</f>
        <v>0</v>
      </c>
    </row>
    <row r="474" spans="1:13" x14ac:dyDescent="0.25">
      <c r="A474" s="17" t="s">
        <v>13</v>
      </c>
      <c r="B474" s="23">
        <v>45045</v>
      </c>
      <c r="C474" s="14">
        <v>81380</v>
      </c>
      <c r="D474" s="10" t="s">
        <v>14</v>
      </c>
      <c r="E474" s="11" t="s">
        <v>22</v>
      </c>
      <c r="F474" s="11">
        <v>7</v>
      </c>
      <c r="G474" s="11">
        <v>0</v>
      </c>
      <c r="H474" s="12">
        <v>1701</v>
      </c>
      <c r="I474" s="12">
        <v>1701</v>
      </c>
      <c r="J474" s="12">
        <f>+H474*F474</f>
        <v>11907</v>
      </c>
      <c r="K474" s="18">
        <v>0</v>
      </c>
      <c r="L474" s="8">
        <f>IF(K474&gt;0,0,J474)</f>
        <v>11907</v>
      </c>
      <c r="M474" s="13">
        <f>IF(K474=0,0,L474+J474+K474)</f>
        <v>0</v>
      </c>
    </row>
    <row r="475" spans="1:13" x14ac:dyDescent="0.25">
      <c r="A475" s="17" t="s">
        <v>13</v>
      </c>
      <c r="B475" s="23">
        <v>45045</v>
      </c>
      <c r="C475" s="14">
        <v>81380</v>
      </c>
      <c r="D475" s="10" t="s">
        <v>14</v>
      </c>
      <c r="E475" s="11" t="s">
        <v>18</v>
      </c>
      <c r="F475" s="11">
        <v>5.5</v>
      </c>
      <c r="G475" s="11">
        <v>0</v>
      </c>
      <c r="H475" s="12">
        <v>1764</v>
      </c>
      <c r="I475" s="12">
        <v>1764</v>
      </c>
      <c r="J475" s="12">
        <f>+H475*F475</f>
        <v>9702</v>
      </c>
      <c r="K475" s="18">
        <v>0</v>
      </c>
      <c r="L475" s="8">
        <f>IF(K475&gt;0,0,J475)</f>
        <v>9702</v>
      </c>
      <c r="M475" s="13">
        <f>IF(K475=0,0,L475+J475+K475)</f>
        <v>0</v>
      </c>
    </row>
    <row r="476" spans="1:13" x14ac:dyDescent="0.25">
      <c r="A476" s="17" t="s">
        <v>13</v>
      </c>
      <c r="B476" s="23">
        <v>45045</v>
      </c>
      <c r="C476" s="14">
        <v>81381</v>
      </c>
      <c r="D476" s="10" t="s">
        <v>14</v>
      </c>
      <c r="E476" s="11" t="s">
        <v>22</v>
      </c>
      <c r="F476" s="11">
        <v>31</v>
      </c>
      <c r="G476" s="11">
        <v>0</v>
      </c>
      <c r="H476" s="12">
        <v>1701</v>
      </c>
      <c r="I476" s="12">
        <v>1701</v>
      </c>
      <c r="J476" s="12">
        <f>+H476*F476</f>
        <v>52731</v>
      </c>
      <c r="K476" s="18">
        <v>0</v>
      </c>
      <c r="L476" s="8">
        <f>IF(K476&gt;0,0,J476)</f>
        <v>52731</v>
      </c>
      <c r="M476" s="13">
        <f>IF(K476=0,0,L476+J476+K476)</f>
        <v>0</v>
      </c>
    </row>
    <row r="477" spans="1:13" x14ac:dyDescent="0.25">
      <c r="A477" s="17" t="s">
        <v>13</v>
      </c>
      <c r="B477" s="23">
        <v>45045</v>
      </c>
      <c r="C477" s="14">
        <v>81381</v>
      </c>
      <c r="D477" s="10" t="s">
        <v>14</v>
      </c>
      <c r="E477" s="11" t="s">
        <v>16</v>
      </c>
      <c r="F477" s="11">
        <v>23</v>
      </c>
      <c r="G477" s="11">
        <v>0</v>
      </c>
      <c r="H477" s="12">
        <v>1925</v>
      </c>
      <c r="I477" s="12">
        <v>1925</v>
      </c>
      <c r="J477" s="12">
        <f>+H477*F477</f>
        <v>44275</v>
      </c>
      <c r="K477" s="18">
        <v>0</v>
      </c>
      <c r="L477" s="8">
        <f>IF(K477&gt;0,0,J477)</f>
        <v>44275</v>
      </c>
      <c r="M477" s="13">
        <f>IF(K477=0,0,L477+J477+K477)</f>
        <v>0</v>
      </c>
    </row>
    <row r="478" spans="1:13" x14ac:dyDescent="0.25">
      <c r="A478" s="17" t="s">
        <v>13</v>
      </c>
      <c r="B478" s="23">
        <v>45044</v>
      </c>
      <c r="C478" s="14">
        <v>81382</v>
      </c>
      <c r="D478" s="10" t="s">
        <v>14</v>
      </c>
      <c r="E478" s="11" t="s">
        <v>16</v>
      </c>
      <c r="F478" s="11">
        <v>3</v>
      </c>
      <c r="G478" s="11">
        <v>0</v>
      </c>
      <c r="H478" s="12">
        <v>1925</v>
      </c>
      <c r="I478" s="12">
        <v>1925</v>
      </c>
      <c r="J478" s="12">
        <f>+H478*F478</f>
        <v>5775</v>
      </c>
      <c r="K478" s="18">
        <v>0</v>
      </c>
      <c r="L478" s="8">
        <f>IF(K478&gt;0,0,J478)</f>
        <v>5775</v>
      </c>
      <c r="M478" s="13">
        <f>IF(K478=0,0,L478+J478+K478)</f>
        <v>0</v>
      </c>
    </row>
    <row r="479" spans="1:13" x14ac:dyDescent="0.25">
      <c r="A479" s="17" t="s">
        <v>13</v>
      </c>
      <c r="B479" s="23">
        <v>45044</v>
      </c>
      <c r="C479" s="14">
        <v>81383</v>
      </c>
      <c r="D479" s="10" t="s">
        <v>14</v>
      </c>
      <c r="E479" s="11" t="s">
        <v>18</v>
      </c>
      <c r="F479" s="11">
        <v>20</v>
      </c>
      <c r="G479" s="11">
        <v>0</v>
      </c>
      <c r="H479" s="12">
        <v>1900</v>
      </c>
      <c r="I479" s="12">
        <v>1764</v>
      </c>
      <c r="J479" s="12">
        <f>+H479*F479</f>
        <v>38000</v>
      </c>
      <c r="K479" s="18">
        <f>+J479*0.16</f>
        <v>6080</v>
      </c>
      <c r="L479" s="8">
        <f>IF(K479&gt;0,0,J479)</f>
        <v>0</v>
      </c>
      <c r="M479" s="13">
        <f>IF(K479=0,0,L479+J479+K479)</f>
        <v>44080</v>
      </c>
    </row>
    <row r="480" spans="1:13" x14ac:dyDescent="0.25">
      <c r="A480" s="17" t="s">
        <v>13</v>
      </c>
      <c r="B480" s="23">
        <v>45044</v>
      </c>
      <c r="C480" s="14">
        <v>81384</v>
      </c>
      <c r="D480" s="10" t="s">
        <v>14</v>
      </c>
      <c r="E480" s="11" t="s">
        <v>18</v>
      </c>
      <c r="F480" s="11">
        <v>31.5</v>
      </c>
      <c r="G480" s="11">
        <v>0</v>
      </c>
      <c r="H480" s="12">
        <v>1764</v>
      </c>
      <c r="I480" s="12">
        <v>1764</v>
      </c>
      <c r="J480" s="12">
        <f>+H480*F480</f>
        <v>55566</v>
      </c>
      <c r="K480" s="18">
        <v>0</v>
      </c>
      <c r="L480" s="8">
        <f>IF(K480&gt;0,0,J480)</f>
        <v>55566</v>
      </c>
      <c r="M480" s="13">
        <f>IF(K480=0,0,L480+J480+K480)</f>
        <v>0</v>
      </c>
    </row>
    <row r="481" spans="1:13" x14ac:dyDescent="0.25">
      <c r="A481" s="17" t="s">
        <v>13</v>
      </c>
      <c r="B481" s="23">
        <v>45044</v>
      </c>
      <c r="C481" s="14">
        <v>81385</v>
      </c>
      <c r="D481" s="10" t="s">
        <v>14</v>
      </c>
      <c r="E481" s="11" t="s">
        <v>18</v>
      </c>
      <c r="F481" s="11">
        <v>14.5</v>
      </c>
      <c r="G481" s="11">
        <v>0</v>
      </c>
      <c r="H481" s="12">
        <v>1864</v>
      </c>
      <c r="I481" s="12">
        <v>1764</v>
      </c>
      <c r="J481" s="12">
        <f>+H481*F481</f>
        <v>27028</v>
      </c>
      <c r="K481" s="18">
        <v>0</v>
      </c>
      <c r="L481" s="8">
        <f>IF(K481&gt;0,0,J481)</f>
        <v>27028</v>
      </c>
      <c r="M481" s="13">
        <f>IF(K481=0,0,L481+J481+K481)</f>
        <v>0</v>
      </c>
    </row>
    <row r="482" spans="1:13" x14ac:dyDescent="0.25">
      <c r="A482" s="17" t="s">
        <v>13</v>
      </c>
      <c r="B482" s="23">
        <v>45044</v>
      </c>
      <c r="C482" s="14">
        <v>81386</v>
      </c>
      <c r="D482" s="10" t="s">
        <v>14</v>
      </c>
      <c r="E482" s="11" t="s">
        <v>41</v>
      </c>
      <c r="F482" s="11">
        <v>10</v>
      </c>
      <c r="G482" s="11">
        <v>0</v>
      </c>
      <c r="H482" s="12">
        <v>2500</v>
      </c>
      <c r="I482" s="12">
        <v>2247</v>
      </c>
      <c r="J482" s="12">
        <f>+H482*F482</f>
        <v>25000</v>
      </c>
      <c r="K482" s="18">
        <f>+J482*0.16</f>
        <v>4000</v>
      </c>
      <c r="L482" s="8">
        <f>IF(K482&gt;0,0,J482)</f>
        <v>0</v>
      </c>
      <c r="M482" s="13">
        <f>IF(K482=0,0,L482+J482+K482)</f>
        <v>29000</v>
      </c>
    </row>
    <row r="483" spans="1:13" ht="15" customHeight="1" x14ac:dyDescent="0.25">
      <c r="J483" s="2"/>
      <c r="L483" s="20"/>
    </row>
  </sheetData>
  <autoFilter ref="A2:M482">
    <sortState ref="A3:M482">
      <sortCondition ref="C2:C482"/>
    </sortState>
  </autoFilter>
  <sortState ref="A11:M491">
    <sortCondition ref="I10"/>
  </sortState>
  <pageMargins left="0.7" right="0.7" top="0.75" bottom="0.75" header="0.3" footer="0.3"/>
  <pageSetup scale="36" orientation="landscape" r:id="rId1"/>
  <rowBreaks count="4" manualBreakCount="4">
    <brk id="85" max="12" man="1"/>
    <brk id="208" max="12" man="1"/>
    <brk id="332" max="12" man="1"/>
    <brk id="383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MARZO</vt:lpstr>
      <vt:lpstr>MARZO!Área_de_impresión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none</dc:creator>
  <cp:lastModifiedBy>Sistemas02</cp:lastModifiedBy>
  <cp:lastPrinted>2023-05-16T18:39:55Z</cp:lastPrinted>
  <dcterms:created xsi:type="dcterms:W3CDTF">2017-03-11T00:08:56Z</dcterms:created>
  <dcterms:modified xsi:type="dcterms:W3CDTF">2023-05-16T19:39:14Z</dcterms:modified>
</cp:coreProperties>
</file>